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Marijana Bacurin USB\2026 Marijana\Jednostavna nabava\Nabava 2026\Nabava -  plina\"/>
    </mc:Choice>
  </mc:AlternateContent>
  <xr:revisionPtr revIDLastSave="0" documentId="13_ncr:1_{D2DA41D8-EBFC-44CD-9BC9-5159BA517520}" xr6:coauthVersionLast="47" xr6:coauthVersionMax="47" xr10:uidLastSave="{00000000-0000-0000-0000-000000000000}"/>
  <bookViews>
    <workbookView xWindow="-120" yWindow="-120" windowWidth="29040" windowHeight="15720" xr2:uid="{FAA3D171-9A79-4A83-892E-F5124A1DF5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  <c r="M9" i="1"/>
  <c r="M8" i="1"/>
  <c r="K8" i="1"/>
  <c r="H8" i="1"/>
  <c r="H10" i="1"/>
  <c r="K10" i="1" s="1"/>
  <c r="H9" i="1"/>
  <c r="K9" i="1" s="1"/>
  <c r="M12" i="1" l="1"/>
  <c r="M13" i="1" s="1"/>
  <c r="M14" i="1" s="1"/>
</calcChain>
</file>

<file path=xl/sharedStrings.xml><?xml version="1.0" encoding="utf-8"?>
<sst xmlns="http://schemas.openxmlformats.org/spreadsheetml/2006/main" count="33" uniqueCount="33">
  <si>
    <t xml:space="preserve">Red. br. </t>
  </si>
  <si>
    <t>Tarifni model</t>
  </si>
  <si>
    <t xml:space="preserve"> Broj obrač. mj. mjesta</t>
  </si>
  <si>
    <t xml:space="preserve">Iznos premije opskrbljivača (P) (EUR/kWh) </t>
  </si>
  <si>
    <t xml:space="preserve"> Tarifna stavka za distribuiranu količinu prirodnog plina Ts1 (EUR/kWh)</t>
  </si>
  <si>
    <t>Trošarina (EUR/kWh)</t>
  </si>
  <si>
    <t xml:space="preserve"> Jedinična cijena prirodnog plina (EUR/kWh)</t>
  </si>
  <si>
    <t>Fiksna mjesečna naknada Ts2 (EUR)</t>
  </si>
  <si>
    <t>Ukupna cijena prirodnog plina  bez PDV-a (EUR)</t>
  </si>
  <si>
    <t>A</t>
  </si>
  <si>
    <t>B</t>
  </si>
  <si>
    <t>C</t>
  </si>
  <si>
    <t>D</t>
  </si>
  <si>
    <t>E</t>
  </si>
  <si>
    <t>F=D+E</t>
  </si>
  <si>
    <t>G</t>
  </si>
  <si>
    <t>H</t>
  </si>
  <si>
    <t>I=F+G+H</t>
  </si>
  <si>
    <t>J</t>
  </si>
  <si>
    <t>K=(C*I)+(12*B*J)</t>
  </si>
  <si>
    <t>TM1</t>
  </si>
  <si>
    <t>TM2</t>
  </si>
  <si>
    <t>TM3</t>
  </si>
  <si>
    <t>CIJENA PONUDE (bez PDV-a):</t>
  </si>
  <si>
    <t>IZNOS PDV-a*:</t>
  </si>
  <si>
    <t>CIJENA PONUDE (sa PDV-om):</t>
  </si>
  <si>
    <t>*Ponuditelj prema važećem Zakonu o porezu na dodanu vrijednost izračunava iznos PDV-a u visini od 5%.</t>
  </si>
  <si>
    <t>Ako se tijekom trajanja ugovora promijeni visina PDV-a, isti će se obračunavati sukladno važećim zakonskim propisima.</t>
  </si>
  <si>
    <t>IZNOS PDV-a</t>
  </si>
  <si>
    <t>Osnovna jedinična cijena prirodnog plina (CPLIN) (EUR/kWh)</t>
  </si>
  <si>
    <t>Okvirna količina za razdoblje od 12 mjeseci  u kWh</t>
  </si>
  <si>
    <t xml:space="preserve">TROŠKOVNIK Prilog II
Naručitelj: Centar za pružanje usluga u zajednici  Zagrebački centar za neovisno življenje                </t>
  </si>
  <si>
    <r>
      <t xml:space="preserve">Element za izračun cijene (E) (EUR/kWh) na dan </t>
    </r>
    <r>
      <rPr>
        <b/>
        <sz val="10"/>
        <color theme="1"/>
        <rFont val="Aptos Narrow"/>
        <family val="2"/>
        <scheme val="minor"/>
      </rPr>
      <t>25.06.2026.</t>
    </r>
    <r>
      <rPr>
        <sz val="10"/>
        <color theme="1"/>
        <rFont val="Aptos Narrow"/>
        <family val="2"/>
        <scheme val="minor"/>
      </rPr>
      <t xml:space="preserve"> (EUR/kWh)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</si>
</sst>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00"/>
  </numFmts>
  <fonts count="10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i/>
      <sz val="10"/>
      <color theme="1"/>
      <name val="Aptos Narrow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0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wrapText="1"/>
    </xf>
    <xf numFmtId="0" fontId="0" fillId="0" borderId="0" xfId="0"/>
    <xf numFmtId="0" fontId="1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Fill="1" applyBorder="1" applyAlignment="1">
      <alignment vertical="center" wrapText="1"/>
    </xf>
    <xf numFmtId="165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vertical="center" wrapText="1"/>
    </xf>
    <xf numFmtId="0" fontId="0" fillId="0" borderId="0" xfId="0" applyFill="1"/>
    <xf numFmtId="0" fontId="5" fillId="0" borderId="0" xfId="0" applyFont="1" applyFill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3" fontId="8" fillId="0" borderId="1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452C5-50AA-4E5E-807A-7F81AE217558}">
  <sheetPr>
    <pageSetUpPr fitToPage="1"/>
  </sheetPr>
  <dimension ref="B2:M17"/>
  <sheetViews>
    <sheetView tabSelected="1" workbookViewId="0">
      <selection activeCell="H14" sqref="H14"/>
    </sheetView>
  </sheetViews>
  <sheetFormatPr defaultRowHeight="15" x14ac:dyDescent="0.25"/>
  <cols>
    <col min="6" max="6" width="12.85546875" customWidth="1"/>
    <col min="7" max="7" width="14.5703125" customWidth="1"/>
    <col min="8" max="8" width="14.42578125" customWidth="1"/>
    <col min="9" max="9" width="13" customWidth="1"/>
    <col min="10" max="10" width="12.7109375" customWidth="1"/>
    <col min="11" max="11" width="13.5703125" customWidth="1"/>
    <col min="12" max="12" width="12.7109375" customWidth="1"/>
    <col min="13" max="13" width="23.7109375" customWidth="1"/>
  </cols>
  <sheetData>
    <row r="2" spans="2:13" ht="37.5" customHeight="1" x14ac:dyDescent="0.25">
      <c r="B2" s="11" t="s">
        <v>31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4" spans="2:13" x14ac:dyDescent="0.25">
      <c r="B4" s="13"/>
      <c r="C4" s="13"/>
      <c r="D4" s="13"/>
      <c r="E4" s="14"/>
      <c r="F4" s="15"/>
      <c r="G4" s="15"/>
      <c r="H4" s="15"/>
      <c r="I4" s="15"/>
      <c r="J4" s="15"/>
      <c r="K4" s="15"/>
      <c r="L4" s="15"/>
      <c r="M4" s="16"/>
    </row>
    <row r="5" spans="2:13" ht="81" x14ac:dyDescent="0.25">
      <c r="B5" s="1" t="s">
        <v>0</v>
      </c>
      <c r="C5" s="1" t="s">
        <v>1</v>
      </c>
      <c r="D5" s="1" t="s">
        <v>2</v>
      </c>
      <c r="E5" s="2" t="s">
        <v>30</v>
      </c>
      <c r="F5" s="3" t="s">
        <v>3</v>
      </c>
      <c r="G5" s="32" t="s">
        <v>32</v>
      </c>
      <c r="H5" s="3" t="s">
        <v>29</v>
      </c>
      <c r="I5" s="3" t="s">
        <v>4</v>
      </c>
      <c r="J5" s="3" t="s">
        <v>5</v>
      </c>
      <c r="K5" s="3" t="s">
        <v>6</v>
      </c>
      <c r="L5" s="3" t="s">
        <v>7</v>
      </c>
      <c r="M5" s="3" t="s">
        <v>8</v>
      </c>
    </row>
    <row r="6" spans="2:13" x14ac:dyDescent="0.25">
      <c r="B6" s="4"/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14</v>
      </c>
      <c r="I6" s="4" t="s">
        <v>15</v>
      </c>
      <c r="J6" s="5" t="s">
        <v>16</v>
      </c>
      <c r="K6" s="5" t="s">
        <v>17</v>
      </c>
      <c r="L6" s="5" t="s">
        <v>18</v>
      </c>
      <c r="M6" s="5" t="s">
        <v>19</v>
      </c>
    </row>
    <row r="7" spans="2:13" x14ac:dyDescent="0.25"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</row>
    <row r="8" spans="2:13" x14ac:dyDescent="0.25">
      <c r="B8" s="1">
        <v>1</v>
      </c>
      <c r="C8" s="1" t="s">
        <v>20</v>
      </c>
      <c r="D8" s="1">
        <v>2</v>
      </c>
      <c r="E8" s="3">
        <v>10000</v>
      </c>
      <c r="F8" s="20"/>
      <c r="G8" s="21">
        <v>4.2000000000000003E-2</v>
      </c>
      <c r="H8" s="22">
        <f>ROUND(F8+G8,4)</f>
        <v>4.2000000000000003E-2</v>
      </c>
      <c r="I8" s="23">
        <v>9.7999999999999997E-3</v>
      </c>
      <c r="J8" s="24">
        <v>1.08E-3</v>
      </c>
      <c r="K8" s="20">
        <f>ROUND(H8+I8+J8,4)</f>
        <v>5.2900000000000003E-2</v>
      </c>
      <c r="L8" s="25">
        <v>1.33</v>
      </c>
      <c r="M8" s="26">
        <f>ROUND((E8*K8)+(12*D8*L8),2)</f>
        <v>560.91999999999996</v>
      </c>
    </row>
    <row r="9" spans="2:13" x14ac:dyDescent="0.25">
      <c r="B9" s="1">
        <v>2</v>
      </c>
      <c r="C9" s="1" t="s">
        <v>21</v>
      </c>
      <c r="D9" s="1">
        <v>4</v>
      </c>
      <c r="E9" s="3">
        <v>75000</v>
      </c>
      <c r="F9" s="20"/>
      <c r="G9" s="21">
        <v>4.2000000000000003E-2</v>
      </c>
      <c r="H9" s="22">
        <f t="shared" ref="H9" si="0">ROUND(F9+G9,4)</f>
        <v>4.2000000000000003E-2</v>
      </c>
      <c r="I9" s="23">
        <v>7.4999999999999997E-3</v>
      </c>
      <c r="J9" s="24">
        <v>1.08E-3</v>
      </c>
      <c r="K9" s="20">
        <f t="shared" ref="K9" si="1">ROUND(H9+I9+J9,4)</f>
        <v>5.0599999999999999E-2</v>
      </c>
      <c r="L9" s="25">
        <v>1.33</v>
      </c>
      <c r="M9" s="26">
        <f>ROUND((E9*K9)+(12*D9*L9),2)</f>
        <v>3858.84</v>
      </c>
    </row>
    <row r="10" spans="2:13" x14ac:dyDescent="0.25">
      <c r="B10" s="1">
        <v>3</v>
      </c>
      <c r="C10" s="1" t="s">
        <v>22</v>
      </c>
      <c r="D10" s="1">
        <v>7</v>
      </c>
      <c r="E10" s="3">
        <v>160000</v>
      </c>
      <c r="F10" s="20"/>
      <c r="G10" s="21">
        <v>4.2000000000000003E-2</v>
      </c>
      <c r="H10" s="22">
        <f>ROUND(F10+G10,4)</f>
        <v>4.2000000000000003E-2</v>
      </c>
      <c r="I10" s="23">
        <v>6.4000000000000003E-3</v>
      </c>
      <c r="J10" s="24">
        <v>1.08E-3</v>
      </c>
      <c r="K10" s="20">
        <f>ROUND(H10+I10+J10,4)</f>
        <v>4.9500000000000002E-2</v>
      </c>
      <c r="L10" s="25">
        <v>2.65</v>
      </c>
      <c r="M10" s="26">
        <f>ROUND((E10*K10)+(12*D10*L10),2)</f>
        <v>8142.6</v>
      </c>
    </row>
    <row r="11" spans="2:13" x14ac:dyDescent="0.25">
      <c r="B11" s="6"/>
      <c r="C11" s="7"/>
      <c r="D11" s="6"/>
      <c r="E11" s="8"/>
      <c r="F11" s="27"/>
      <c r="G11" s="27"/>
      <c r="H11" s="28"/>
      <c r="I11" s="28"/>
      <c r="J11" s="29"/>
      <c r="K11" s="29"/>
      <c r="L11" s="29"/>
      <c r="M11" s="29"/>
    </row>
    <row r="12" spans="2:13" ht="31.5" customHeight="1" x14ac:dyDescent="0.25">
      <c r="F12" s="29"/>
      <c r="G12" s="29"/>
      <c r="H12" s="29"/>
      <c r="I12" s="29"/>
      <c r="J12" s="30" t="s">
        <v>23</v>
      </c>
      <c r="K12" s="30"/>
      <c r="L12" s="31"/>
      <c r="M12" s="26">
        <f>M10+M9+M8</f>
        <v>12562.36</v>
      </c>
    </row>
    <row r="13" spans="2:13" ht="31.5" customHeight="1" x14ac:dyDescent="0.25">
      <c r="F13" s="29"/>
      <c r="G13" s="29"/>
      <c r="H13" s="29"/>
      <c r="I13" s="29"/>
      <c r="J13" s="30" t="s">
        <v>28</v>
      </c>
      <c r="K13" s="30"/>
      <c r="L13" s="31" t="s">
        <v>24</v>
      </c>
      <c r="M13" s="26">
        <f>ROUND(M12*0.05,2)</f>
        <v>628.12</v>
      </c>
    </row>
    <row r="14" spans="2:13" ht="31.5" customHeight="1" x14ac:dyDescent="0.25">
      <c r="F14" s="29"/>
      <c r="G14" s="29"/>
      <c r="H14" s="29"/>
      <c r="I14" s="29"/>
      <c r="J14" s="30" t="s">
        <v>25</v>
      </c>
      <c r="K14" s="30"/>
      <c r="L14" s="31"/>
      <c r="M14" s="26">
        <f>ROUND(M12+M13,2)</f>
        <v>13190.48</v>
      </c>
    </row>
    <row r="15" spans="2:13" ht="31.5" customHeight="1" x14ac:dyDescent="0.25">
      <c r="J15" s="9"/>
      <c r="K15" s="9"/>
      <c r="L15" s="9"/>
    </row>
    <row r="16" spans="2:13" x14ac:dyDescent="0.25">
      <c r="B16" s="10" t="s">
        <v>26</v>
      </c>
    </row>
    <row r="17" spans="2:2" x14ac:dyDescent="0.25">
      <c r="B17" t="s">
        <v>27</v>
      </c>
    </row>
  </sheetData>
  <mergeCells count="7">
    <mergeCell ref="J14:L14"/>
    <mergeCell ref="J13:L13"/>
    <mergeCell ref="B2:M2"/>
    <mergeCell ref="B4:D4"/>
    <mergeCell ref="E4:M4"/>
    <mergeCell ref="B7:M7"/>
    <mergeCell ref="J12:L12"/>
  </mergeCells>
  <dataValidations count="1">
    <dataValidation type="custom" allowBlank="1" showInputMessage="1" showErrorMessage="1" sqref="F8:F10" xr:uid="{6783CAE4-E14E-43E6-AD27-41745A8A1154}">
      <formula1>F8=ROUND(F8,4)</formula1>
    </dataValidation>
  </dataValidations>
  <pageMargins left="0.70866141732283472" right="0.70866141732283472" top="0.74803149606299213" bottom="0.74803149606299213" header="0.31496062992125984" footer="0.31496062992125984"/>
  <pageSetup paperSize="9" scale="8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Dalibor Ganoci</dc:creator>
  <cp:lastModifiedBy>korisnik</cp:lastModifiedBy>
  <cp:lastPrinted>2025-09-30T09:40:20Z</cp:lastPrinted>
  <dcterms:created xsi:type="dcterms:W3CDTF">2025-09-17T07:14:51Z</dcterms:created>
  <dcterms:modified xsi:type="dcterms:W3CDTF">2026-06-26T10:13:45Z</dcterms:modified>
</cp:coreProperties>
</file>