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LUCIJA 2025\Financijski izvještaji\XII-2026\izvršenje\"/>
    </mc:Choice>
  </mc:AlternateContent>
  <bookViews>
    <workbookView xWindow="0" yWindow="0" windowWidth="28770" windowHeight="11835" firstSheet="2" activeTab="3"/>
  </bookViews>
  <sheets>
    <sheet name="OPĆI DIO- prihoda i rashoda" sheetId="1" r:id="rId1"/>
    <sheet name="OPĆI DIO-Račun financiranja" sheetId="2" r:id="rId2"/>
    <sheet name="Prihodi prema ekonomskoj klas." sheetId="3" r:id="rId3"/>
    <sheet name="Prihodi prema izvorima financ." sheetId="4" r:id="rId4"/>
    <sheet name="Rashodi prema izvorima financ." sheetId="5" r:id="rId5"/>
    <sheet name="Rashodi prema funk.klas." sheetId="6" r:id="rId6"/>
    <sheet name="Rashodi prema ekon.klasifik." sheetId="7" r:id="rId7"/>
    <sheet name="Izvršenje po organizac.klasif." sheetId="8" r:id="rId8"/>
    <sheet name="Račun financiranja po ek.klasif" sheetId="12" r:id="rId9"/>
    <sheet name="Račun finan. prema izvorima" sheetId="9" r:id="rId10"/>
    <sheet name="Izvršenje po programskoj klasif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7" l="1"/>
  <c r="Q59" i="7"/>
  <c r="Q61" i="7"/>
  <c r="Q63" i="7"/>
  <c r="Q64" i="7"/>
  <c r="Q65" i="7"/>
  <c r="Q66" i="7"/>
  <c r="Q67" i="7"/>
  <c r="Q68" i="7"/>
  <c r="Q69" i="7"/>
  <c r="Q48" i="7"/>
  <c r="Q49" i="7"/>
  <c r="Q50" i="7"/>
  <c r="Q51" i="7"/>
  <c r="Q52" i="7"/>
  <c r="Q53" i="7"/>
  <c r="Q58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14" i="7"/>
  <c r="O38" i="7"/>
  <c r="O39" i="7"/>
  <c r="O40" i="7"/>
  <c r="O41" i="7"/>
  <c r="O42" i="7"/>
  <c r="O43" i="7"/>
  <c r="O44" i="7"/>
  <c r="O45" i="7"/>
  <c r="O46" i="7"/>
  <c r="O47" i="7"/>
  <c r="O29" i="7"/>
  <c r="O30" i="7"/>
  <c r="O31" i="7"/>
  <c r="O32" i="7"/>
  <c r="O33" i="7"/>
  <c r="O34" i="7"/>
  <c r="O35" i="7"/>
  <c r="O36" i="7"/>
  <c r="O37" i="7"/>
  <c r="O19" i="7"/>
  <c r="O20" i="7"/>
  <c r="O21" i="7"/>
  <c r="O22" i="7"/>
  <c r="O23" i="7"/>
  <c r="O24" i="7"/>
  <c r="O25" i="7"/>
  <c r="O26" i="7"/>
  <c r="O27" i="7"/>
  <c r="O28" i="7"/>
  <c r="O15" i="7"/>
  <c r="O16" i="7"/>
  <c r="O17" i="7"/>
  <c r="O18" i="7"/>
  <c r="O14" i="7"/>
  <c r="O68" i="7"/>
  <c r="O67" i="7"/>
  <c r="O66" i="7"/>
  <c r="O65" i="7"/>
  <c r="O69" i="7"/>
  <c r="O64" i="7"/>
  <c r="O62" i="7"/>
  <c r="Q109" i="11"/>
  <c r="O59" i="7"/>
  <c r="O60" i="7"/>
  <c r="O61" i="7"/>
  <c r="O63" i="7"/>
  <c r="O49" i="7"/>
  <c r="O50" i="7"/>
  <c r="O51" i="7"/>
  <c r="O52" i="7"/>
  <c r="O53" i="7"/>
  <c r="O54" i="7"/>
  <c r="O55" i="7"/>
  <c r="O56" i="7"/>
  <c r="O57" i="7"/>
  <c r="O58" i="7"/>
  <c r="O48" i="7"/>
  <c r="O13" i="7"/>
  <c r="Q126" i="5"/>
  <c r="Q127" i="5"/>
  <c r="Q128" i="5"/>
  <c r="Q129" i="5"/>
  <c r="Q133" i="5"/>
  <c r="Q134" i="5"/>
  <c r="Q135" i="5"/>
  <c r="Q136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03" i="5"/>
  <c r="Q94" i="5"/>
  <c r="Q96" i="5"/>
  <c r="Q97" i="5"/>
  <c r="Q98" i="5"/>
  <c r="Q99" i="5"/>
  <c r="Q101" i="5"/>
  <c r="Q102" i="5"/>
  <c r="Q83" i="5"/>
  <c r="Q84" i="5"/>
  <c r="Q85" i="5"/>
  <c r="Q86" i="5"/>
  <c r="Q87" i="5"/>
  <c r="Q88" i="5"/>
  <c r="Q89" i="5"/>
  <c r="Q90" i="5"/>
  <c r="Q91" i="5"/>
  <c r="Q92" i="5"/>
  <c r="Q93" i="5"/>
  <c r="Q81" i="5"/>
  <c r="Q79" i="5"/>
  <c r="O79" i="5"/>
  <c r="Q55" i="5"/>
  <c r="Q56" i="5"/>
  <c r="Q57" i="5"/>
  <c r="Q58" i="5"/>
  <c r="Q59" i="5"/>
  <c r="Q60" i="5"/>
  <c r="Q61" i="5"/>
  <c r="Q62" i="5"/>
  <c r="Q63" i="5"/>
  <c r="Q64" i="5"/>
  <c r="Q65" i="5"/>
  <c r="Q66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O44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22" i="5"/>
  <c r="O23" i="5"/>
  <c r="O24" i="5"/>
  <c r="O25" i="5"/>
  <c r="O26" i="5"/>
  <c r="O27" i="5"/>
  <c r="O28" i="5"/>
  <c r="O16" i="5"/>
  <c r="O17" i="5"/>
  <c r="O18" i="5"/>
  <c r="O19" i="5"/>
  <c r="O20" i="5"/>
  <c r="O21" i="5"/>
  <c r="I82" i="5"/>
  <c r="I90" i="5"/>
  <c r="O68" i="11"/>
  <c r="Q69" i="11"/>
  <c r="Q68" i="11"/>
  <c r="O65" i="11"/>
  <c r="O64" i="11"/>
  <c r="P61" i="11"/>
  <c r="P60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O50" i="11"/>
  <c r="O51" i="11"/>
  <c r="O52" i="11"/>
  <c r="O53" i="11"/>
  <c r="O54" i="11"/>
  <c r="O55" i="11"/>
  <c r="O56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20" i="11"/>
  <c r="O21" i="11"/>
  <c r="O22" i="11"/>
  <c r="O23" i="11"/>
  <c r="O24" i="11"/>
  <c r="O25" i="11"/>
  <c r="O26" i="11"/>
  <c r="O27" i="11"/>
  <c r="O28" i="11"/>
  <c r="O29" i="11"/>
  <c r="O30" i="11"/>
  <c r="O19" i="11"/>
  <c r="O11" i="11"/>
  <c r="L18" i="11"/>
  <c r="H17" i="11"/>
  <c r="V14" i="8"/>
  <c r="V13" i="8"/>
  <c r="V12" i="8"/>
  <c r="T14" i="8"/>
  <c r="T13" i="8"/>
  <c r="T12" i="8"/>
  <c r="Q13" i="7"/>
  <c r="L12" i="7"/>
  <c r="L13" i="7"/>
  <c r="L14" i="7"/>
  <c r="L15" i="7"/>
  <c r="L18" i="7"/>
  <c r="L22" i="7"/>
  <c r="L23" i="7"/>
  <c r="L28" i="7"/>
  <c r="L35" i="7"/>
  <c r="L45" i="7"/>
  <c r="L58" i="7"/>
  <c r="L59" i="7"/>
  <c r="L60" i="7"/>
  <c r="I13" i="7"/>
  <c r="I22" i="7"/>
  <c r="I45" i="7"/>
  <c r="I35" i="7"/>
  <c r="I28" i="7"/>
  <c r="I23" i="7"/>
  <c r="I14" i="7"/>
  <c r="I15" i="7"/>
  <c r="Q12" i="6"/>
  <c r="O12" i="6"/>
  <c r="L12" i="5"/>
  <c r="Q12" i="5" s="1"/>
  <c r="Q137" i="5"/>
  <c r="Q82" i="5"/>
  <c r="Q15" i="5"/>
  <c r="Q13" i="5"/>
  <c r="Q14" i="5"/>
  <c r="O131" i="5"/>
  <c r="O132" i="5"/>
  <c r="O133" i="5"/>
  <c r="O136" i="5"/>
  <c r="O137" i="5"/>
  <c r="O122" i="5"/>
  <c r="O123" i="5"/>
  <c r="O124" i="5"/>
  <c r="O125" i="5"/>
  <c r="O126" i="5"/>
  <c r="O127" i="5"/>
  <c r="O128" i="5"/>
  <c r="O129" i="5"/>
  <c r="O130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83" i="5"/>
  <c r="O84" i="5"/>
  <c r="O85" i="5"/>
  <c r="O86" i="5"/>
  <c r="O87" i="5"/>
  <c r="O88" i="5"/>
  <c r="O89" i="5"/>
  <c r="O90" i="5"/>
  <c r="O91" i="5"/>
  <c r="O92" i="5"/>
  <c r="O94" i="5"/>
  <c r="O82" i="5"/>
  <c r="O81" i="5"/>
  <c r="O76" i="5"/>
  <c r="O77" i="5"/>
  <c r="O78" i="5"/>
  <c r="O75" i="5"/>
  <c r="O74" i="5"/>
  <c r="O73" i="5"/>
  <c r="O68" i="5"/>
  <c r="O67" i="5"/>
  <c r="O58" i="5"/>
  <c r="O59" i="5"/>
  <c r="O60" i="5"/>
  <c r="O61" i="5"/>
  <c r="O62" i="5"/>
  <c r="O63" i="5"/>
  <c r="O64" i="5"/>
  <c r="O65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15" i="5"/>
  <c r="O13" i="5"/>
  <c r="O14" i="5"/>
  <c r="P70" i="5"/>
  <c r="P71" i="5"/>
  <c r="P72" i="5"/>
  <c r="P69" i="5"/>
  <c r="L90" i="5"/>
  <c r="L81" i="5" s="1"/>
  <c r="L80" i="5" s="1"/>
  <c r="L82" i="5"/>
  <c r="L83" i="5"/>
  <c r="L86" i="5"/>
  <c r="L103" i="5"/>
  <c r="L91" i="5"/>
  <c r="L96" i="5"/>
  <c r="L113" i="5"/>
  <c r="L127" i="5"/>
  <c r="L128" i="5"/>
  <c r="L13" i="5"/>
  <c r="L14" i="5"/>
  <c r="L15" i="5"/>
  <c r="L16" i="5"/>
  <c r="L17" i="5"/>
  <c r="L20" i="5"/>
  <c r="L22" i="5"/>
  <c r="L24" i="5"/>
  <c r="L25" i="5"/>
  <c r="L30" i="5"/>
  <c r="L37" i="5"/>
  <c r="L47" i="5"/>
  <c r="L54" i="5"/>
  <c r="L56" i="5"/>
  <c r="L57" i="5"/>
  <c r="L58" i="5"/>
  <c r="I14" i="5"/>
  <c r="I15" i="5"/>
  <c r="I16" i="5"/>
  <c r="I17" i="5"/>
  <c r="I22" i="5"/>
  <c r="I20" i="5"/>
  <c r="I24" i="5"/>
  <c r="I25" i="5"/>
  <c r="I30" i="5"/>
  <c r="I37" i="5"/>
  <c r="I47" i="5"/>
  <c r="I53" i="5"/>
  <c r="I54" i="5"/>
  <c r="I56" i="5"/>
  <c r="I57" i="5"/>
  <c r="I58" i="5"/>
  <c r="I126" i="5"/>
  <c r="I127" i="5"/>
  <c r="I128" i="5"/>
  <c r="I120" i="5"/>
  <c r="I119" i="5" s="1"/>
  <c r="I113" i="5"/>
  <c r="I103" i="5"/>
  <c r="I96" i="5"/>
  <c r="I91" i="5"/>
  <c r="Q38" i="4"/>
  <c r="Q37" i="4"/>
  <c r="Q36" i="4"/>
  <c r="Q35" i="4"/>
  <c r="Q34" i="4"/>
  <c r="Q33" i="4"/>
  <c r="Q32" i="4"/>
  <c r="Q19" i="4"/>
  <c r="Q18" i="4"/>
  <c r="Q17" i="4"/>
  <c r="Q16" i="4"/>
  <c r="Q15" i="4"/>
  <c r="Q14" i="4"/>
  <c r="Q13" i="4"/>
  <c r="Q12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R31" i="3"/>
  <c r="R29" i="3"/>
  <c r="R26" i="3"/>
  <c r="R24" i="3"/>
  <c r="R16" i="3"/>
  <c r="R15" i="3"/>
  <c r="R14" i="3"/>
  <c r="R13" i="3"/>
  <c r="R12" i="3"/>
  <c r="P31" i="3"/>
  <c r="P29" i="3"/>
  <c r="P26" i="3"/>
  <c r="P24" i="3"/>
  <c r="P23" i="3"/>
  <c r="P22" i="3"/>
  <c r="P21" i="3"/>
  <c r="P18" i="3"/>
  <c r="P16" i="3"/>
  <c r="P15" i="3"/>
  <c r="P14" i="3"/>
  <c r="P13" i="3"/>
  <c r="P12" i="3"/>
  <c r="P20" i="3"/>
  <c r="P19" i="3"/>
  <c r="I81" i="5" l="1"/>
  <c r="I80" i="5" s="1"/>
  <c r="T15" i="1" l="1"/>
  <c r="T14" i="1"/>
  <c r="T13" i="1"/>
  <c r="T12" i="1"/>
  <c r="Q15" i="1"/>
  <c r="Q14" i="1"/>
  <c r="Q13" i="1"/>
  <c r="Q12" i="1"/>
  <c r="T11" i="1"/>
  <c r="Q11" i="1"/>
  <c r="Q103" i="11" l="1"/>
  <c r="Q104" i="11"/>
  <c r="Q108" i="11"/>
  <c r="Q110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70" i="11"/>
  <c r="Q71" i="11"/>
  <c r="Q72" i="11"/>
  <c r="Q73" i="11"/>
  <c r="Q74" i="11"/>
  <c r="Q76" i="11"/>
  <c r="Q78" i="11"/>
  <c r="Q79" i="11"/>
  <c r="Q80" i="11"/>
  <c r="Q82" i="11"/>
  <c r="Q83" i="11"/>
  <c r="Q84" i="11"/>
  <c r="Q66" i="11"/>
  <c r="O96" i="11"/>
  <c r="O98" i="11"/>
  <c r="O99" i="11"/>
  <c r="O100" i="11"/>
  <c r="O103" i="11"/>
  <c r="O104" i="11"/>
  <c r="O105" i="11"/>
  <c r="O108" i="11"/>
  <c r="O110" i="11"/>
  <c r="O78" i="11"/>
  <c r="O79" i="11"/>
  <c r="O80" i="11"/>
  <c r="O81" i="11"/>
  <c r="O82" i="11"/>
  <c r="O85" i="11"/>
  <c r="O86" i="11"/>
  <c r="O87" i="11"/>
  <c r="O88" i="11"/>
  <c r="O91" i="11"/>
  <c r="O92" i="11"/>
  <c r="O93" i="11"/>
  <c r="O69" i="11"/>
  <c r="O70" i="11"/>
  <c r="O71" i="11"/>
  <c r="O73" i="11"/>
  <c r="O76" i="11"/>
  <c r="O67" i="11"/>
  <c r="O66" i="11"/>
  <c r="Q12" i="7"/>
  <c r="O12" i="7"/>
  <c r="Q13" i="6" l="1"/>
  <c r="Q14" i="6"/>
  <c r="O13" i="6"/>
  <c r="O14" i="6"/>
  <c r="Q80" i="5" l="1"/>
  <c r="Q18" i="11" l="1"/>
  <c r="Q17" i="11"/>
  <c r="Q16" i="11"/>
  <c r="Q15" i="11"/>
  <c r="Q14" i="11"/>
  <c r="Q13" i="11"/>
  <c r="Q12" i="11"/>
  <c r="Q11" i="11"/>
  <c r="O18" i="11"/>
  <c r="O17" i="11"/>
  <c r="O16" i="11"/>
  <c r="O15" i="11"/>
  <c r="O14" i="11"/>
  <c r="O13" i="11"/>
  <c r="O12" i="11"/>
  <c r="Q67" i="11"/>
  <c r="O80" i="5" l="1"/>
  <c r="O12" i="5"/>
</calcChain>
</file>

<file path=xl/sharedStrings.xml><?xml version="1.0" encoding="utf-8"?>
<sst xmlns="http://schemas.openxmlformats.org/spreadsheetml/2006/main" count="846" uniqueCount="251">
  <si>
    <t>CENTAR ZA PRUŽANJE USLUGA U ZAJEDNICI ZAGREBAČKI CENTAR ZA NEOVISNO ŽIVLJENJE</t>
  </si>
  <si>
    <t>ULICA BRUNE BJELINSKOG 9</t>
  </si>
  <si>
    <t>OIB: 68441960124</t>
  </si>
  <si>
    <t>Realizacija proračuna - RVI</t>
  </si>
  <si>
    <t xml:space="preserve">OPĆI DIO- RAČUN PRIHODA I RASHODA </t>
  </si>
  <si>
    <t>VRSTA RASHODA / IZDATAKA</t>
  </si>
  <si>
    <t>1.</t>
  </si>
  <si>
    <t>2.</t>
  </si>
  <si>
    <t>3.</t>
  </si>
  <si>
    <t>4.</t>
  </si>
  <si>
    <t>5.</t>
  </si>
  <si>
    <t>6.</t>
  </si>
  <si>
    <t>SVEUKUPNO PRIHODI</t>
  </si>
  <si>
    <t>6</t>
  </si>
  <si>
    <t>Prihodi poslovanja</t>
  </si>
  <si>
    <t>SVEUKUPNO RASHODI</t>
  </si>
  <si>
    <t>3</t>
  </si>
  <si>
    <t>Rashodi poslovanja</t>
  </si>
  <si>
    <t>4</t>
  </si>
  <si>
    <t>Rashodi za nabavu nefinancijske imovine</t>
  </si>
  <si>
    <t>Realizacija proračuna - Zahtjevi i RVI</t>
  </si>
  <si>
    <t>8 Primici od financijske imovine i zaduživanja</t>
  </si>
  <si>
    <t>5 Izdaci za financijsku imovinu i otplate zajmova</t>
  </si>
  <si>
    <t>NETO ZADUŽIVANJE</t>
  </si>
  <si>
    <t>UKUPNI DONOS VIŠKA/ MANJKA IZ PRETHODNE(IH) GODINA</t>
  </si>
  <si>
    <t>VIŠAK/MANJAK + NETO ZADUŽIVANJE/FINANCIRANJE+KORIŠTENO U PRETHODNIM GODINAMA</t>
  </si>
  <si>
    <t>REZULTAT GODINE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</si>
  <si>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</si>
  <si>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</si>
  <si>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</si>
  <si>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</si>
  <si>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</si>
  <si>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</si>
  <si>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</si>
  <si>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</si>
  <si>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</si>
  <si>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</si>
  <si>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</si>
  <si>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</si>
  <si>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 xml:space="preserve">Prihodi iz nadležnog proračuna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</si>
  <si>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</si>
  <si>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</si>
  <si>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 za nabavu nefinancijske imovine</t>
  </si>
  <si>
    <t>Izvor 1.</t>
  </si>
  <si>
    <t>OPĆI PRIHODI I PRIMICI</t>
  </si>
  <si>
    <t>Izvor 1.1.</t>
  </si>
  <si>
    <t>OPĆI PRIHODI I PRIMICI PRORAČUNA</t>
  </si>
  <si>
    <t>Prihodi iz nadležnog proračuna</t>
  </si>
  <si>
    <t>Prihodi iz nadležnog proračuna za financiranje redovne djelatnosti proračuna</t>
  </si>
  <si>
    <t>Prihodi iz nadležnog proračuna za financiranje rashoda za nabavu nefinancijske imovine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</si>
  <si>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</si>
  <si>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</si>
  <si>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</si>
  <si>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</si>
  <si>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</si>
  <si>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</si>
  <si>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</si>
  <si>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</si>
  <si>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</si>
  <si>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</si>
  <si>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</si>
  <si>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</si>
  <si>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</si>
  <si>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</si>
  <si>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</si>
  <si>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</si>
  <si>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</si>
  <si>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</si>
  <si>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</si>
  <si>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</si>
  <si>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</si>
  <si>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</si>
  <si>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</si>
  <si>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</si>
  <si>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</si>
  <si>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</si>
  <si>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</si>
  <si>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</si>
  <si>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</si>
  <si>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</si>
  <si>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</si>
  <si>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</si>
  <si>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</si>
  <si>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</si>
  <si>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</si>
  <si>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</si>
  <si>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</si>
  <si>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</si>
  <si>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</si>
  <si>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</si>
  <si>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</si>
  <si>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</si>
  <si>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</si>
  <si>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</si>
  <si>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</si>
  <si>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</si>
  <si>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</si>
  <si>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</si>
  <si>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</si>
  <si>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</si>
  <si>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</si>
  <si>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</si>
  <si>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</si>
  <si>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</si>
  <si>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</si>
  <si>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</si>
  <si>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</si>
  <si>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</si>
  <si>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</si>
  <si>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</si>
  <si>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</si>
  <si>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</si>
  <si>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</si>
  <si>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</si>
  <si>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</si>
  <si>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</si>
  <si>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</si>
  <si>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</si>
  <si>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</si>
  <si>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</si>
  <si>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</si>
  <si>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</si>
  <si>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</si>
  <si>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</si>
  <si>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</si>
  <si>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</si>
  <si>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</si>
  <si>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</si>
  <si>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</si>
  <si>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</si>
  <si>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</si>
  <si>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</si>
  <si>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</si>
  <si>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</si>
  <si>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</si>
  <si>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</si>
  <si>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</si>
  <si>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</si>
  <si>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</si>
  <si>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</si>
  <si>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</si>
  <si>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</si>
  <si>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</si>
  <si>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</si>
  <si>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</si>
  <si>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</si>
  <si>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4226</t>
  </si>
  <si>
    <t>Sportska i glazbena oprema</t>
  </si>
  <si>
    <t>4227</t>
  </si>
  <si>
    <t>Uređaji, strojevi i oprema za ostale namjene</t>
  </si>
  <si>
    <t>423</t>
  </si>
  <si>
    <t>Prijevozna sredstva</t>
  </si>
  <si>
    <t>4231</t>
  </si>
  <si>
    <t>Prijevozna sredstva u cestovnom prometu</t>
  </si>
  <si>
    <t>426</t>
  </si>
  <si>
    <t>Nematerijalna proizvedena imovina</t>
  </si>
  <si>
    <t>4262</t>
  </si>
  <si>
    <t>Ulaganja u računalne programe</t>
  </si>
  <si>
    <t>4223</t>
  </si>
  <si>
    <t>Oprema za održavanje i zaštitu</t>
  </si>
  <si>
    <t>RASHODI PREMA FUNKCIJSKOJ KLASIFIKACIJI</t>
  </si>
  <si>
    <t>Funkcijska 10</t>
  </si>
  <si>
    <t>Socijalna zaštita</t>
  </si>
  <si>
    <t>Funkcijska 101</t>
  </si>
  <si>
    <t>Bolest i invaliditet</t>
  </si>
  <si>
    <t xml:space="preserve">RASHODI PREMA EKONOMSKOJ KLASIFIKACIJI </t>
  </si>
  <si>
    <t xml:space="preserve">CENTAR ZA PRUŽANJE USLUGA U ZAJEDNICI </t>
  </si>
  <si>
    <t>ZAGREBAČKI CENTAR ZA NEOVISNO ŽIVLJENJE</t>
  </si>
  <si>
    <t>BRUNE BJELINSKI 9</t>
  </si>
  <si>
    <t>10360 ZAGREB</t>
  </si>
  <si>
    <t>Izvršenje po organizacijskoj klasifikaciji</t>
  </si>
  <si>
    <t>RGP</t>
  </si>
  <si>
    <t>Opis</t>
  </si>
  <si>
    <t/>
  </si>
  <si>
    <t>UKUPNO RASHODI I IZDATCI</t>
  </si>
  <si>
    <t>Razdjel</t>
  </si>
  <si>
    <t>021</t>
  </si>
  <si>
    <t>GRADSKI URED ZA SOC. ZAŠTITU, ZDRAVSTVO, BRANITELJE I OSOBE S INVALIDITETOM</t>
  </si>
  <si>
    <t>Glava</t>
  </si>
  <si>
    <t>02102</t>
  </si>
  <si>
    <t>CENTAR ZA PRUŽANJE USLUGA U ZAJEDNICI</t>
  </si>
  <si>
    <t>Račun financiranja prema izvorima</t>
  </si>
  <si>
    <t>B. RAČUN ZADUŽIVANJA FINANCIRANJA</t>
  </si>
  <si>
    <t>Račun financiranja prema ekonomskoj klasifikaciji</t>
  </si>
  <si>
    <t>Racun/Opis</t>
  </si>
  <si>
    <t xml:space="preserve"> KORIŠTENJE SREDSTAVA IZ PRETHODNIH GODINA</t>
  </si>
  <si>
    <t>Realizacija proračuna - Izvršenje po programskoj klasifikaciji</t>
  </si>
  <si>
    <t>Razdjel 021</t>
  </si>
  <si>
    <t>GRADSKI URED ZA SOCIJALNU ZAŠTITU, ZDRAVSTVO, BRANITELJE I OSOBE S INVALIDITETOM</t>
  </si>
  <si>
    <t>Glava 021       02</t>
  </si>
  <si>
    <t>Proračunski korisnik 021       02        50223</t>
  </si>
  <si>
    <t>Program 2121</t>
  </si>
  <si>
    <t>JAVNA UPRAVA I ADMINISTRACIJA</t>
  </si>
  <si>
    <t>Aktivnost A212101</t>
  </si>
  <si>
    <t>REDOVNA DJELATNOST PRORAČUNSKIH KORISNIKA</t>
  </si>
  <si>
    <t>Centar za pružanje usluga u zajednici Zagrebački centar za neovisno življenje</t>
  </si>
  <si>
    <t xml:space="preserve">                       PRIHODI PREMA IZVORIMA FINANCIRANJA</t>
  </si>
  <si>
    <t>Ostali prihodi za posebne namjene</t>
  </si>
  <si>
    <t>Prihodi za posebne namjene</t>
  </si>
  <si>
    <t>96,55</t>
  </si>
  <si>
    <t>Ostvarenje/Izvršenje</t>
  </si>
  <si>
    <t xml:space="preserve">         Realizacija proračuna - RVI</t>
  </si>
  <si>
    <t>7.=(5/4)*100</t>
  </si>
  <si>
    <r>
      <t xml:space="preserve">                                                                       </t>
    </r>
    <r>
      <rPr>
        <b/>
        <sz val="10"/>
        <rFont val="Arial"/>
        <family val="2"/>
        <charset val="238"/>
      </rPr>
      <t>OPĆI DIO</t>
    </r>
    <r>
      <rPr>
        <sz val="10"/>
        <rFont val="Arial"/>
        <family val="2"/>
        <charset val="238"/>
      </rPr>
      <t xml:space="preserve">: </t>
    </r>
    <r>
      <rPr>
        <b/>
        <sz val="10"/>
        <rFont val="Arial"/>
        <family val="2"/>
        <charset val="238"/>
      </rPr>
      <t xml:space="preserve"> RAČUN FINANCIRANJA / ZADUŽIVANJA</t>
    </r>
  </si>
  <si>
    <t xml:space="preserve">                           PRIHODI PREMA EKONOMSKOJ KLASIFIKACIJI</t>
  </si>
  <si>
    <t>Ostvarenje/izvršenje</t>
  </si>
  <si>
    <t xml:space="preserve">                                           RASHODI PREMA IZVORIMA FINANCIRANJA</t>
  </si>
  <si>
    <t>Naknada za prijevoz, rad na terenu i odvojeni život</t>
  </si>
  <si>
    <t>7.</t>
  </si>
  <si>
    <t>Index I</t>
  </si>
  <si>
    <t>Index II</t>
  </si>
  <si>
    <t>Indeks II</t>
  </si>
  <si>
    <t>1</t>
  </si>
  <si>
    <t>CENTAR ZAC</t>
  </si>
  <si>
    <t>Ostvarenje/izvršenje 2024.</t>
  </si>
  <si>
    <t>Tekući plan 2025.</t>
  </si>
  <si>
    <t>Kapitalne pomoći proračunskim korisnicima iz proračuna koji im nije nadležan</t>
  </si>
  <si>
    <t>6.=(5/3)*100</t>
  </si>
  <si>
    <t>5.=(4/2)*100</t>
  </si>
  <si>
    <t>6.=(4/3)*100</t>
  </si>
  <si>
    <t xml:space="preserve">                4.</t>
  </si>
  <si>
    <t xml:space="preserve">                 4.</t>
  </si>
  <si>
    <t xml:space="preserve">Izvršenje 2025. </t>
  </si>
  <si>
    <t>Ostvarenje/Izvršenje 2024.</t>
  </si>
  <si>
    <t>Račun/Opis</t>
  </si>
  <si>
    <t>Izvršenje 2025.</t>
  </si>
  <si>
    <t>6.(5/3)*100</t>
  </si>
  <si>
    <t>7.(5/4)*100</t>
  </si>
  <si>
    <t>Za razdoblje od 01.01.2025. do 31.12.2025.</t>
  </si>
  <si>
    <t>Prihodi od imovine</t>
  </si>
  <si>
    <t>Prihodi od financijske imovine</t>
  </si>
  <si>
    <t>Kamate na oročena sredstva i depozite po viđenju</t>
  </si>
  <si>
    <t xml:space="preserve">                         Za razdoblje od 01.01.2025. do 31.12.2025.</t>
  </si>
  <si>
    <t>Izvor 3.</t>
  </si>
  <si>
    <t>Izvor 3.1.</t>
  </si>
  <si>
    <t>VLASTITI PRIHODI</t>
  </si>
  <si>
    <t>VLASTITI PRIHODI-PRORAČUNSKI KORISNICI</t>
  </si>
  <si>
    <t xml:space="preserve">                                             Za razdoblje od 01.01.2025. do 31.12.2025.</t>
  </si>
  <si>
    <t>Vlastiti prihodi</t>
  </si>
  <si>
    <t>Vlastiti prihodi-proračunski korisnici</t>
  </si>
  <si>
    <t>Ostali rashodi</t>
  </si>
  <si>
    <t>Kazne,penali,naknade štete</t>
  </si>
  <si>
    <t>Ugovorene kazne i ostale naknade šteta</t>
  </si>
  <si>
    <t>4,15</t>
  </si>
  <si>
    <t>1172,52</t>
  </si>
  <si>
    <t xml:space="preserve">       Za razdoblje od 01.01.2025. do 31.12.2025.</t>
  </si>
  <si>
    <t>Kazne,penali,naknade šteta</t>
  </si>
  <si>
    <t>za razdoblje od 01.01.2025. do 31.12.2025.</t>
  </si>
  <si>
    <t xml:space="preserve">                                                     Za razdoblje od 01.01.2025. do 31.12.2025.</t>
  </si>
  <si>
    <t>Vlastiti prihodi- proračunski korisnici</t>
  </si>
  <si>
    <t xml:space="preserve">                    Za razdoblje od 01.01.2025. do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</si>
</sst>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A]d\.m\.yyyy\."/>
    <numFmt numFmtId="165" formatCode="[$-1041A]#,##0.00;\-#,##0.00"/>
    <numFmt numFmtId="166" formatCode="0.00##\%"/>
    <numFmt numFmtId="167" formatCode="d\.m\.yyyy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indexed="6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1.9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/>
        <bgColor indexed="0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2" tint="-0.249977111117893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rgb="FF000099"/>
        <bgColor indexed="64"/>
      </patternFill>
    </fill>
    <fill>
      <patternFill patternType="solid">
        <fgColor rgb="FF0000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8"/>
      </top>
      <bottom style="thick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8"/>
      </top>
      <bottom style="medium">
        <color indexed="64"/>
      </bottom>
      <diagonal/>
    </border>
    <border>
      <left/>
      <right style="medium">
        <color indexed="64"/>
      </right>
      <top style="thick">
        <color indexed="8"/>
      </top>
      <bottom style="medium">
        <color indexed="64"/>
      </bottom>
      <diagonal/>
    </border>
  </borders>
  <cellStyleXfs count="3">
    <xf numFmtId="0" fontId="0" fillId="0" borderId="0"/>
    <xf numFmtId="9" fontId="21" fillId="0" borderId="0" applyFont="0" applyFill="0" applyBorder="0" applyAlignment="0" applyProtection="0"/>
    <xf numFmtId="0" fontId="34" fillId="0" borderId="0"/>
  </cellStyleXfs>
  <cellXfs count="744">
    <xf numFmtId="0" fontId="0" fillId="0" borderId="0" xfId="0"/>
    <xf numFmtId="0" fontId="3" fillId="8" borderId="6" xfId="0" applyFont="1" applyFill="1" applyBorder="1" applyAlignment="1" applyProtection="1">
      <alignment vertical="center" wrapText="1" readingOrder="1"/>
      <protection locked="0"/>
    </xf>
    <xf numFmtId="0" fontId="3" fillId="8" borderId="7" xfId="0" applyFont="1" applyFill="1" applyBorder="1" applyAlignment="1" applyProtection="1">
      <alignment vertical="center" wrapText="1" readingOrder="1"/>
      <protection locked="0"/>
    </xf>
    <xf numFmtId="0" fontId="3" fillId="2" borderId="9" xfId="0" applyFont="1" applyFill="1" applyBorder="1" applyAlignment="1" applyProtection="1">
      <alignment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/>
    <xf numFmtId="0" fontId="0" fillId="3" borderId="0" xfId="0" applyFill="1"/>
    <xf numFmtId="0" fontId="2" fillId="3" borderId="0" xfId="0" applyFont="1" applyFill="1"/>
    <xf numFmtId="0" fontId="7" fillId="9" borderId="0" xfId="0" applyFont="1" applyFill="1"/>
    <xf numFmtId="0" fontId="0" fillId="9" borderId="0" xfId="0" applyFill="1"/>
    <xf numFmtId="0" fontId="0" fillId="0" borderId="0" xfId="0" applyFont="1"/>
    <xf numFmtId="0" fontId="0" fillId="12" borderId="0" xfId="0" applyFont="1" applyFill="1"/>
    <xf numFmtId="0" fontId="9" fillId="12" borderId="0" xfId="0" applyFont="1" applyFill="1" applyBorder="1" applyAlignment="1"/>
    <xf numFmtId="165" fontId="11" fillId="15" borderId="0" xfId="0" applyNumberFormat="1" applyFont="1" applyFill="1" applyBorder="1" applyAlignment="1" applyProtection="1">
      <alignment horizontal="right" vertical="center" wrapText="1" readingOrder="1"/>
      <protection locked="0"/>
    </xf>
    <xf numFmtId="4" fontId="11" fillId="9" borderId="0" xfId="0" applyNumberFormat="1" applyFont="1" applyFill="1" applyBorder="1" applyAlignment="1">
      <alignment horizontal="center"/>
    </xf>
    <xf numFmtId="4" fontId="11" fillId="9" borderId="0" xfId="0" applyNumberFormat="1" applyFont="1" applyFill="1" applyBorder="1" applyAlignment="1">
      <alignment horizontal="center" vertical="center"/>
    </xf>
    <xf numFmtId="0" fontId="10" fillId="8" borderId="18" xfId="0" applyFont="1" applyFill="1" applyBorder="1" applyAlignment="1" applyProtection="1">
      <alignment horizontal="center" vertical="center" wrapText="1" readingOrder="1"/>
      <protection locked="0"/>
    </xf>
    <xf numFmtId="0" fontId="11" fillId="2" borderId="20" xfId="0" applyFont="1" applyFill="1" applyBorder="1" applyAlignment="1" applyProtection="1">
      <alignment vertical="center" wrapText="1" readingOrder="1"/>
      <protection locked="0"/>
    </xf>
    <xf numFmtId="0" fontId="11" fillId="8" borderId="20" xfId="0" applyFont="1" applyFill="1" applyBorder="1" applyAlignment="1" applyProtection="1">
      <alignment vertical="center" wrapText="1" readingOrder="1"/>
      <protection locked="0"/>
    </xf>
    <xf numFmtId="0" fontId="11" fillId="9" borderId="20" xfId="0" applyFont="1" applyFill="1" applyBorder="1" applyAlignment="1">
      <alignment horizontal="left"/>
    </xf>
    <xf numFmtId="0" fontId="0" fillId="9" borderId="20" xfId="0" applyFont="1" applyFill="1" applyBorder="1"/>
    <xf numFmtId="0" fontId="0" fillId="9" borderId="21" xfId="0" applyFont="1" applyFill="1" applyBorder="1"/>
    <xf numFmtId="4" fontId="11" fillId="9" borderId="22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 applyProtection="1">
      <alignment vertical="center" wrapText="1" readingOrder="1"/>
      <protection locked="0"/>
    </xf>
    <xf numFmtId="0" fontId="11" fillId="4" borderId="20" xfId="0" applyFont="1" applyFill="1" applyBorder="1" applyAlignment="1" applyProtection="1">
      <alignment vertical="center" wrapText="1" readingOrder="1"/>
      <protection locked="0"/>
    </xf>
    <xf numFmtId="0" fontId="11" fillId="14" borderId="20" xfId="0" applyFont="1" applyFill="1" applyBorder="1" applyAlignment="1" applyProtection="1">
      <alignment vertical="center" wrapText="1" readingOrder="1"/>
      <protection locked="0"/>
    </xf>
    <xf numFmtId="0" fontId="11" fillId="14" borderId="2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Border="1"/>
    <xf numFmtId="0" fontId="11" fillId="10" borderId="20" xfId="0" applyFont="1" applyFill="1" applyBorder="1" applyAlignment="1" applyProtection="1">
      <alignment vertical="center" wrapText="1" readingOrder="1"/>
      <protection locked="0"/>
    </xf>
    <xf numFmtId="0" fontId="11" fillId="15" borderId="20" xfId="0" applyFont="1" applyFill="1" applyBorder="1" applyAlignment="1" applyProtection="1">
      <alignment vertical="center" wrapText="1" readingOrder="1"/>
      <protection locked="0"/>
    </xf>
    <xf numFmtId="0" fontId="3" fillId="2" borderId="20" xfId="0" applyFont="1" applyFill="1" applyBorder="1" applyAlignment="1" applyProtection="1">
      <alignment vertical="center" wrapText="1" readingOrder="1"/>
      <protection locked="0"/>
    </xf>
    <xf numFmtId="0" fontId="3" fillId="15" borderId="20" xfId="0" applyFont="1" applyFill="1" applyBorder="1" applyAlignment="1" applyProtection="1">
      <alignment vertical="center" wrapText="1" readingOrder="1"/>
      <protection locked="0"/>
    </xf>
    <xf numFmtId="0" fontId="3" fillId="17" borderId="20" xfId="0" applyFont="1" applyFill="1" applyBorder="1" applyAlignment="1" applyProtection="1">
      <alignment vertical="center" wrapText="1" readingOrder="1"/>
      <protection locked="0"/>
    </xf>
    <xf numFmtId="0" fontId="3" fillId="4" borderId="20" xfId="0" applyFont="1" applyFill="1" applyBorder="1" applyAlignment="1" applyProtection="1">
      <alignment vertical="center" wrapText="1" readingOrder="1"/>
      <protection locked="0"/>
    </xf>
    <xf numFmtId="0" fontId="0" fillId="0" borderId="0" xfId="0"/>
    <xf numFmtId="0" fontId="0" fillId="0" borderId="0" xfId="0"/>
    <xf numFmtId="0" fontId="11" fillId="8" borderId="20" xfId="0" applyFont="1" applyFill="1" applyBorder="1" applyAlignment="1" applyProtection="1">
      <alignment horizontal="left" vertical="center" wrapText="1" readingOrder="1"/>
      <protection locked="0"/>
    </xf>
    <xf numFmtId="0" fontId="0" fillId="12" borderId="0" xfId="0" applyFill="1" applyBorder="1"/>
    <xf numFmtId="0" fontId="15" fillId="0" borderId="0" xfId="0" applyFont="1"/>
    <xf numFmtId="0" fontId="11" fillId="10" borderId="20" xfId="0" applyFont="1" applyFill="1" applyBorder="1" applyAlignment="1" applyProtection="1">
      <alignment horizontal="left" vertical="center" wrapText="1" readingOrder="1"/>
      <protection locked="0"/>
    </xf>
    <xf numFmtId="0" fontId="18" fillId="0" borderId="0" xfId="0" applyFont="1"/>
    <xf numFmtId="0" fontId="0" fillId="0" borderId="0" xfId="0"/>
    <xf numFmtId="0" fontId="0" fillId="0" borderId="0" xfId="0" applyFont="1"/>
    <xf numFmtId="49" fontId="0" fillId="0" borderId="0" xfId="0" applyNumberFormat="1"/>
    <xf numFmtId="0" fontId="11" fillId="23" borderId="20" xfId="0" applyFont="1" applyFill="1" applyBorder="1" applyAlignment="1" applyProtection="1">
      <alignment vertical="center" wrapText="1" readingOrder="1"/>
      <protection locked="0"/>
    </xf>
    <xf numFmtId="0" fontId="0" fillId="24" borderId="0" xfId="0" applyFont="1" applyFill="1" applyBorder="1"/>
    <xf numFmtId="0" fontId="18" fillId="0" borderId="0" xfId="0" applyFont="1"/>
    <xf numFmtId="0" fontId="0" fillId="0" borderId="0" xfId="0"/>
    <xf numFmtId="0" fontId="0" fillId="3" borderId="13" xfId="0" applyFont="1" applyFill="1" applyBorder="1" applyAlignment="1" applyProtection="1">
      <alignment vertical="top" wrapText="1"/>
      <protection locked="0"/>
    </xf>
    <xf numFmtId="0" fontId="0" fillId="3" borderId="4" xfId="0" applyFont="1" applyFill="1" applyBorder="1" applyAlignment="1" applyProtection="1">
      <alignment vertical="top" wrapText="1"/>
      <protection locked="0"/>
    </xf>
    <xf numFmtId="0" fontId="0" fillId="9" borderId="0" xfId="0" applyFont="1" applyFill="1" applyBorder="1"/>
    <xf numFmtId="165" fontId="3" fillId="8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3" borderId="10" xfId="0" applyFont="1" applyFill="1" applyBorder="1"/>
    <xf numFmtId="165" fontId="3" fillId="2" borderId="10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9" borderId="8" xfId="0" applyFont="1" applyFill="1" applyBorder="1"/>
    <xf numFmtId="165" fontId="3" fillId="8" borderId="8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8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8" borderId="22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9" borderId="22" xfId="0" applyFont="1" applyFill="1" applyBorder="1"/>
    <xf numFmtId="165" fontId="11" fillId="14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14" borderId="22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4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" borderId="26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Font="1"/>
    <xf numFmtId="0" fontId="0" fillId="12" borderId="0" xfId="0" applyFill="1" applyBorder="1"/>
    <xf numFmtId="0" fontId="12" fillId="0" borderId="0" xfId="0" applyFont="1"/>
    <xf numFmtId="0" fontId="19" fillId="23" borderId="0" xfId="0" applyFont="1" applyFill="1" applyBorder="1" applyAlignment="1" applyProtection="1">
      <alignment vertical="center" wrapText="1" readingOrder="1"/>
      <protection locked="0"/>
    </xf>
    <xf numFmtId="0" fontId="0" fillId="12" borderId="0" xfId="0" applyFont="1" applyFill="1"/>
    <xf numFmtId="0" fontId="0" fillId="12" borderId="0" xfId="0" applyFill="1" applyBorder="1" applyAlignment="1"/>
    <xf numFmtId="0" fontId="0" fillId="12" borderId="0" xfId="0" applyFill="1" applyBorder="1"/>
    <xf numFmtId="0" fontId="11" fillId="14" borderId="0" xfId="0" applyFont="1" applyFill="1" applyBorder="1" applyAlignment="1" applyProtection="1">
      <alignment vertical="center" wrapText="1" readingOrder="1"/>
      <protection locked="0"/>
    </xf>
    <xf numFmtId="0" fontId="0" fillId="0" borderId="0" xfId="0" applyFont="1"/>
    <xf numFmtId="0" fontId="0" fillId="12" borderId="0" xfId="0" applyFont="1" applyFill="1" applyBorder="1"/>
    <xf numFmtId="0" fontId="25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4" fontId="25" fillId="9" borderId="0" xfId="0" applyNumberFormat="1" applyFont="1" applyFill="1" applyBorder="1"/>
    <xf numFmtId="4" fontId="25" fillId="9" borderId="8" xfId="0" applyNumberFormat="1" applyFont="1" applyFill="1" applyBorder="1"/>
    <xf numFmtId="4" fontId="25" fillId="3" borderId="10" xfId="0" applyNumberFormat="1" applyFont="1" applyFill="1" applyBorder="1"/>
    <xf numFmtId="10" fontId="29" fillId="2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3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2" borderId="6" xfId="0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ont="1" applyFill="1" applyBorder="1" applyAlignment="1" applyProtection="1">
      <alignment vertical="top" wrapText="1"/>
      <protection locked="0"/>
    </xf>
    <xf numFmtId="0" fontId="0" fillId="3" borderId="0" xfId="0" applyFont="1" applyFill="1" applyBorder="1" applyAlignment="1" applyProtection="1">
      <alignment horizontal="center" vertical="top" wrapText="1"/>
      <protection locked="0"/>
    </xf>
    <xf numFmtId="0" fontId="0" fillId="3" borderId="25" xfId="0" applyFont="1" applyFill="1" applyBorder="1" applyAlignment="1" applyProtection="1">
      <alignment vertical="top" wrapText="1"/>
      <protection locked="0"/>
    </xf>
    <xf numFmtId="0" fontId="25" fillId="3" borderId="26" xfId="0" applyFont="1" applyFill="1" applyBorder="1" applyAlignment="1" applyProtection="1">
      <alignment horizontal="center" vertical="top" wrapText="1"/>
      <protection locked="0"/>
    </xf>
    <xf numFmtId="0" fontId="0" fillId="9" borderId="20" xfId="0" applyFill="1" applyBorder="1"/>
    <xf numFmtId="0" fontId="0" fillId="9" borderId="0" xfId="0" applyFill="1" applyBorder="1"/>
    <xf numFmtId="0" fontId="0" fillId="9" borderId="19" xfId="0" applyFill="1" applyBorder="1"/>
    <xf numFmtId="0" fontId="0" fillId="3" borderId="20" xfId="0" applyFill="1" applyBorder="1"/>
    <xf numFmtId="0" fontId="0" fillId="3" borderId="0" xfId="0" applyFill="1" applyBorder="1"/>
    <xf numFmtId="0" fontId="0" fillId="3" borderId="19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31" fillId="3" borderId="0" xfId="0" applyFont="1" applyFill="1"/>
    <xf numFmtId="0" fontId="25" fillId="3" borderId="0" xfId="0" applyFont="1" applyFill="1"/>
    <xf numFmtId="0" fontId="32" fillId="3" borderId="0" xfId="0" applyFont="1" applyFill="1"/>
    <xf numFmtId="4" fontId="11" fillId="8" borderId="0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9" borderId="0" xfId="0" applyNumberFormat="1" applyFont="1" applyFill="1" applyBorder="1" applyAlignment="1"/>
    <xf numFmtId="4" fontId="0" fillId="9" borderId="0" xfId="0" applyNumberFormat="1" applyFont="1" applyFill="1" applyBorder="1" applyAlignment="1">
      <alignment horizontal="right"/>
    </xf>
    <xf numFmtId="4" fontId="0" fillId="9" borderId="22" xfId="0" applyNumberFormat="1" applyFont="1" applyFill="1" applyBorder="1" applyAlignment="1"/>
    <xf numFmtId="4" fontId="25" fillId="9" borderId="0" xfId="0" applyNumberFormat="1" applyFont="1" applyFill="1" applyBorder="1" applyAlignment="1"/>
    <xf numFmtId="4" fontId="25" fillId="9" borderId="0" xfId="0" applyNumberFormat="1" applyFont="1" applyFill="1" applyBorder="1" applyAlignment="1">
      <alignment vertical="center"/>
    </xf>
    <xf numFmtId="4" fontId="25" fillId="9" borderId="0" xfId="0" applyNumberFormat="1" applyFont="1" applyFill="1" applyBorder="1" applyAlignment="1">
      <alignment horizontal="right"/>
    </xf>
    <xf numFmtId="0" fontId="25" fillId="9" borderId="20" xfId="0" applyFont="1" applyFill="1" applyBorder="1" applyAlignment="1">
      <alignment horizontal="left"/>
    </xf>
    <xf numFmtId="4" fontId="25" fillId="9" borderId="22" xfId="0" applyNumberFormat="1" applyFont="1" applyFill="1" applyBorder="1" applyAlignment="1"/>
    <xf numFmtId="4" fontId="25" fillId="9" borderId="0" xfId="0" applyNumberFormat="1" applyFont="1" applyFill="1" applyBorder="1" applyAlignment="1">
      <alignment horizontal="right" vertical="center"/>
    </xf>
    <xf numFmtId="4" fontId="25" fillId="3" borderId="26" xfId="0" applyNumberFormat="1" applyFont="1" applyFill="1" applyBorder="1" applyAlignment="1"/>
    <xf numFmtId="0" fontId="0" fillId="3" borderId="26" xfId="0" applyFont="1" applyFill="1" applyBorder="1" applyAlignment="1"/>
    <xf numFmtId="0" fontId="0" fillId="3" borderId="16" xfId="0" applyFont="1" applyFill="1" applyBorder="1" applyAlignment="1" applyProtection="1">
      <alignment vertical="top" wrapText="1"/>
      <protection locked="0"/>
    </xf>
    <xf numFmtId="0" fontId="25" fillId="3" borderId="16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horizontal="center" vertical="center" wrapText="1" readingOrder="1"/>
      <protection locked="0"/>
    </xf>
    <xf numFmtId="49" fontId="17" fillId="24" borderId="0" xfId="0" applyNumberFormat="1" applyFont="1" applyFill="1" applyBorder="1" applyAlignment="1">
      <alignment horizontal="center"/>
    </xf>
    <xf numFmtId="49" fontId="17" fillId="11" borderId="0" xfId="0" applyNumberFormat="1" applyFont="1" applyFill="1" applyBorder="1" applyAlignment="1">
      <alignment horizontal="center"/>
    </xf>
    <xf numFmtId="10" fontId="0" fillId="0" borderId="0" xfId="0" applyNumberFormat="1"/>
    <xf numFmtId="4" fontId="17" fillId="11" borderId="0" xfId="0" applyNumberFormat="1" applyFont="1" applyFill="1" applyBorder="1" applyAlignment="1">
      <alignment horizontal="center"/>
    </xf>
    <xf numFmtId="4" fontId="17" fillId="11" borderId="0" xfId="0" applyNumberFormat="1" applyFont="1" applyFill="1" applyBorder="1" applyAlignment="1">
      <alignment horizontal="center" vertical="center"/>
    </xf>
    <xf numFmtId="0" fontId="11" fillId="30" borderId="20" xfId="0" applyFont="1" applyFill="1" applyBorder="1" applyAlignment="1" applyProtection="1">
      <alignment vertical="center" wrapText="1" readingOrder="1"/>
      <protection locked="0"/>
    </xf>
    <xf numFmtId="0" fontId="11" fillId="30" borderId="20" xfId="0" applyFont="1" applyFill="1" applyBorder="1" applyAlignment="1" applyProtection="1">
      <alignment horizontal="left" vertical="center" wrapText="1" readingOrder="1"/>
      <protection locked="0"/>
    </xf>
    <xf numFmtId="4" fontId="17" fillId="29" borderId="0" xfId="0" applyNumberFormat="1" applyFont="1" applyFill="1" applyBorder="1"/>
    <xf numFmtId="4" fontId="17" fillId="29" borderId="0" xfId="0" applyNumberFormat="1" applyFont="1" applyFill="1" applyBorder="1" applyAlignment="1">
      <alignment horizontal="center"/>
    </xf>
    <xf numFmtId="0" fontId="11" fillId="30" borderId="21" xfId="0" applyFont="1" applyFill="1" applyBorder="1" applyAlignment="1" applyProtection="1">
      <alignment vertical="center" wrapText="1" readingOrder="1"/>
      <protection locked="0"/>
    </xf>
    <xf numFmtId="0" fontId="0" fillId="12" borderId="0" xfId="0" applyFill="1"/>
    <xf numFmtId="0" fontId="11" fillId="14" borderId="0" xfId="0" applyFont="1" applyFill="1" applyBorder="1" applyAlignment="1" applyProtection="1">
      <alignment horizontal="center" vertical="center" wrapText="1" readingOrder="1"/>
      <protection locked="0"/>
    </xf>
    <xf numFmtId="0" fontId="10" fillId="14" borderId="0" xfId="0" applyFont="1" applyFill="1" applyBorder="1" applyAlignment="1" applyProtection="1">
      <alignment horizontal="center" vertical="center" wrapText="1" readingOrder="1"/>
      <protection locked="0"/>
    </xf>
    <xf numFmtId="0" fontId="0" fillId="12" borderId="0" xfId="0" applyFont="1" applyFill="1" applyBorder="1" applyAlignment="1" applyProtection="1">
      <alignment horizontal="right" vertical="top" wrapText="1"/>
      <protection locked="0"/>
    </xf>
    <xf numFmtId="0" fontId="22" fillId="28" borderId="0" xfId="0" applyFont="1" applyFill="1" applyAlignment="1">
      <alignment horizontal="center"/>
    </xf>
    <xf numFmtId="4" fontId="24" fillId="28" borderId="0" xfId="0" applyNumberFormat="1" applyFont="1" applyFill="1"/>
    <xf numFmtId="4" fontId="0" fillId="0" borderId="0" xfId="0" applyNumberFormat="1"/>
    <xf numFmtId="4" fontId="17" fillId="11" borderId="0" xfId="0" applyNumberFormat="1" applyFont="1" applyFill="1" applyBorder="1" applyAlignment="1">
      <alignment horizontal="right"/>
    </xf>
    <xf numFmtId="4" fontId="25" fillId="11" borderId="0" xfId="0" applyNumberFormat="1" applyFont="1" applyFill="1" applyBorder="1" applyAlignment="1">
      <alignment horizontal="right"/>
    </xf>
    <xf numFmtId="4" fontId="17" fillId="12" borderId="0" xfId="0" applyNumberFormat="1" applyFont="1" applyFill="1" applyBorder="1"/>
    <xf numFmtId="0" fontId="11" fillId="2" borderId="21" xfId="0" applyFont="1" applyFill="1" applyBorder="1" applyAlignment="1" applyProtection="1">
      <alignment vertical="center" wrapText="1" readingOrder="1"/>
      <protection locked="0"/>
    </xf>
    <xf numFmtId="2" fontId="0" fillId="12" borderId="0" xfId="0" applyNumberFormat="1" applyFill="1" applyBorder="1" applyAlignment="1"/>
    <xf numFmtId="0" fontId="34" fillId="0" borderId="0" xfId="2"/>
    <xf numFmtId="0" fontId="34" fillId="0" borderId="0" xfId="2" applyFont="1" applyBorder="1" applyAlignment="1" applyProtection="1">
      <alignment horizontal="right"/>
    </xf>
    <xf numFmtId="167" fontId="34" fillId="0" borderId="0" xfId="2" applyNumberFormat="1" applyFont="1" applyBorder="1" applyAlignment="1" applyProtection="1">
      <alignment horizontal="left"/>
    </xf>
    <xf numFmtId="0" fontId="0" fillId="0" borderId="0" xfId="0"/>
    <xf numFmtId="165" fontId="11" fillId="8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14" borderId="0" xfId="0" applyFont="1" applyFill="1" applyBorder="1" applyAlignment="1" applyProtection="1">
      <alignment vertical="center" wrapText="1" readingOrder="1"/>
      <protection locked="0"/>
    </xf>
    <xf numFmtId="0" fontId="10" fillId="4" borderId="25" xfId="0" applyFont="1" applyFill="1" applyBorder="1" applyAlignment="1" applyProtection="1">
      <alignment horizontal="center" vertical="center" wrapText="1" readingOrder="1"/>
      <protection locked="0"/>
    </xf>
    <xf numFmtId="0" fontId="10" fillId="4" borderId="26" xfId="0" applyFont="1" applyFill="1" applyBorder="1" applyAlignment="1" applyProtection="1">
      <alignment horizontal="center" vertical="center" wrapText="1" readingOrder="1"/>
      <protection locked="0"/>
    </xf>
    <xf numFmtId="0" fontId="0" fillId="12" borderId="0" xfId="0" applyFont="1" applyFill="1" applyBorder="1"/>
    <xf numFmtId="165" fontId="11" fillId="14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3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3" xfId="0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 applyBorder="1" applyAlignment="1" applyProtection="1">
      <alignment horizontal="center" vertical="center" wrapText="1" readingOrder="1"/>
      <protection locked="0"/>
    </xf>
    <xf numFmtId="165" fontId="11" fillId="8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8" borderId="25" xfId="0" applyFont="1" applyFill="1" applyBorder="1" applyAlignment="1" applyProtection="1">
      <alignment horizontal="center" vertical="center" wrapText="1" readingOrder="1"/>
      <protection locked="0"/>
    </xf>
    <xf numFmtId="4" fontId="0" fillId="12" borderId="0" xfId="0" applyNumberFormat="1" applyFill="1" applyBorder="1" applyAlignment="1"/>
    <xf numFmtId="0" fontId="10" fillId="8" borderId="26" xfId="0" applyFont="1" applyFill="1" applyBorder="1" applyAlignment="1" applyProtection="1">
      <alignment horizontal="center" vertical="center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26" xfId="0" applyFont="1" applyFill="1" applyBorder="1" applyAlignment="1" applyProtection="1">
      <alignment horizontal="center" vertical="center" wrapText="1" readingOrder="1"/>
      <protection locked="0"/>
    </xf>
    <xf numFmtId="0" fontId="3" fillId="2" borderId="16" xfId="0" applyFont="1" applyFill="1" applyBorder="1" applyAlignment="1" applyProtection="1">
      <alignment horizontal="center" vertical="center" wrapText="1" readingOrder="1"/>
      <protection locked="0"/>
    </xf>
    <xf numFmtId="0" fontId="3" fillId="4" borderId="26" xfId="0" applyFont="1" applyFill="1" applyBorder="1" applyAlignment="1" applyProtection="1">
      <alignment horizontal="center" vertical="center" wrapText="1" readingOrder="1"/>
      <protection locked="0"/>
    </xf>
    <xf numFmtId="0" fontId="11" fillId="14" borderId="21" xfId="0" applyFont="1" applyFill="1" applyBorder="1" applyAlignment="1" applyProtection="1">
      <alignment horizontal="left" vertical="center" wrapText="1" readingOrder="1"/>
      <protection locked="0"/>
    </xf>
    <xf numFmtId="0" fontId="3" fillId="4" borderId="30" xfId="0" applyFont="1" applyFill="1" applyBorder="1" applyAlignment="1" applyProtection="1">
      <alignment horizontal="center" vertical="center" wrapText="1" readingOrder="1"/>
      <protection locked="0"/>
    </xf>
    <xf numFmtId="0" fontId="11" fillId="10" borderId="21" xfId="0" applyFont="1" applyFill="1" applyBorder="1" applyAlignment="1" applyProtection="1">
      <alignment vertical="center" wrapText="1" readingOrder="1"/>
      <protection locked="0"/>
    </xf>
    <xf numFmtId="0" fontId="9" fillId="28" borderId="26" xfId="0" applyFont="1" applyFill="1" applyBorder="1" applyAlignment="1">
      <alignment horizontal="right"/>
    </xf>
    <xf numFmtId="4" fontId="23" fillId="29" borderId="0" xfId="0" applyNumberFormat="1" applyFont="1" applyFill="1" applyBorder="1"/>
    <xf numFmtId="4" fontId="9" fillId="29" borderId="0" xfId="0" applyNumberFormat="1" applyFont="1" applyFill="1" applyBorder="1"/>
    <xf numFmtId="4" fontId="22" fillId="31" borderId="0" xfId="0" applyNumberFormat="1" applyFont="1" applyFill="1" applyBorder="1"/>
    <xf numFmtId="4" fontId="33" fillId="31" borderId="0" xfId="0" applyNumberFormat="1" applyFont="1" applyFill="1" applyBorder="1"/>
    <xf numFmtId="4" fontId="22" fillId="32" borderId="22" xfId="0" applyNumberFormat="1" applyFont="1" applyFill="1" applyBorder="1"/>
    <xf numFmtId="4" fontId="33" fillId="32" borderId="22" xfId="0" applyNumberFormat="1" applyFont="1" applyFill="1" applyBorder="1"/>
    <xf numFmtId="0" fontId="2" fillId="28" borderId="25" xfId="0" applyFont="1" applyFill="1" applyBorder="1" applyAlignment="1">
      <alignment horizontal="center"/>
    </xf>
    <xf numFmtId="0" fontId="0" fillId="28" borderId="26" xfId="0" applyFont="1" applyFill="1" applyBorder="1"/>
    <xf numFmtId="0" fontId="9" fillId="28" borderId="26" xfId="0" applyFont="1" applyFill="1" applyBorder="1" applyAlignment="1">
      <alignment horizontal="center"/>
    </xf>
    <xf numFmtId="0" fontId="0" fillId="28" borderId="26" xfId="0" applyFont="1" applyFill="1" applyBorder="1" applyAlignment="1">
      <alignment horizontal="right"/>
    </xf>
    <xf numFmtId="0" fontId="0" fillId="28" borderId="26" xfId="0" applyFont="1" applyFill="1" applyBorder="1" applyAlignment="1">
      <alignment horizontal="center" wrapText="1"/>
    </xf>
    <xf numFmtId="0" fontId="23" fillId="27" borderId="40" xfId="0" applyFont="1" applyFill="1" applyBorder="1" applyAlignment="1">
      <alignment wrapText="1"/>
    </xf>
    <xf numFmtId="0" fontId="23" fillId="27" borderId="42" xfId="0" applyFont="1" applyFill="1" applyBorder="1" applyAlignment="1">
      <alignment vertical="center" wrapText="1"/>
    </xf>
    <xf numFmtId="0" fontId="23" fillId="27" borderId="3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 applyProtection="1">
      <alignment vertical="center" wrapText="1" readingOrder="1"/>
      <protection locked="0"/>
    </xf>
    <xf numFmtId="0" fontId="3" fillId="15" borderId="21" xfId="0" applyFont="1" applyFill="1" applyBorder="1" applyAlignment="1" applyProtection="1">
      <alignment vertical="center" wrapText="1" readingOrder="1"/>
      <protection locked="0"/>
    </xf>
    <xf numFmtId="0" fontId="3" fillId="4" borderId="29" xfId="0" applyFont="1" applyFill="1" applyBorder="1" applyAlignment="1" applyProtection="1">
      <alignment vertical="center" wrapText="1" readingOrder="1"/>
      <protection locked="0"/>
    </xf>
    <xf numFmtId="0" fontId="3" fillId="6" borderId="21" xfId="0" applyFont="1" applyFill="1" applyBorder="1" applyAlignment="1" applyProtection="1">
      <alignment vertical="center" wrapText="1" readingOrder="1"/>
      <protection locked="0"/>
    </xf>
    <xf numFmtId="0" fontId="11" fillId="23" borderId="29" xfId="0" applyFont="1" applyFill="1" applyBorder="1" applyAlignment="1" applyProtection="1">
      <alignment vertical="center" wrapText="1" readingOrder="1"/>
      <protection locked="0"/>
    </xf>
    <xf numFmtId="0" fontId="0" fillId="24" borderId="30" xfId="0" applyFont="1" applyFill="1" applyBorder="1"/>
    <xf numFmtId="2" fontId="17" fillId="24" borderId="30" xfId="0" applyNumberFormat="1" applyFont="1" applyFill="1" applyBorder="1" applyAlignment="1">
      <alignment horizontal="center"/>
    </xf>
    <xf numFmtId="49" fontId="11" fillId="24" borderId="30" xfId="0" applyNumberFormat="1" applyFont="1" applyFill="1" applyBorder="1" applyAlignment="1">
      <alignment horizontal="center"/>
    </xf>
    <xf numFmtId="49" fontId="3" fillId="24" borderId="30" xfId="0" applyNumberFormat="1" applyFont="1" applyFill="1" applyBorder="1" applyAlignment="1">
      <alignment horizontal="center"/>
    </xf>
    <xf numFmtId="0" fontId="17" fillId="24" borderId="30" xfId="0" applyFont="1" applyFill="1" applyBorder="1" applyAlignment="1">
      <alignment horizontal="center"/>
    </xf>
    <xf numFmtId="0" fontId="11" fillId="23" borderId="21" xfId="0" applyFont="1" applyFill="1" applyBorder="1" applyAlignment="1" applyProtection="1">
      <alignment vertical="center" wrapText="1" readingOrder="1"/>
      <protection locked="0"/>
    </xf>
    <xf numFmtId="0" fontId="19" fillId="23" borderId="22" xfId="0" applyFont="1" applyFill="1" applyBorder="1" applyAlignment="1" applyProtection="1">
      <alignment vertical="center" wrapText="1" readingOrder="1"/>
      <protection locked="0"/>
    </xf>
    <xf numFmtId="0" fontId="0" fillId="24" borderId="22" xfId="0" applyFont="1" applyFill="1" applyBorder="1"/>
    <xf numFmtId="2" fontId="17" fillId="24" borderId="22" xfId="0" applyNumberFormat="1" applyFont="1" applyFill="1" applyBorder="1" applyAlignment="1">
      <alignment horizontal="center"/>
    </xf>
    <xf numFmtId="49" fontId="17" fillId="24" borderId="22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/>
    <xf numFmtId="0" fontId="0" fillId="9" borderId="0" xfId="0" applyFont="1" applyFill="1" applyBorder="1"/>
    <xf numFmtId="10" fontId="25" fillId="9" borderId="0" xfId="0" applyNumberFormat="1" applyFont="1" applyFill="1" applyBorder="1" applyAlignment="1">
      <alignment horizontal="center" vertical="center"/>
    </xf>
    <xf numFmtId="0" fontId="11" fillId="8" borderId="0" xfId="0" applyFont="1" applyFill="1" applyBorder="1" applyAlignment="1" applyProtection="1">
      <alignment vertical="center" wrapText="1" readingOrder="1"/>
      <protection locked="0"/>
    </xf>
    <xf numFmtId="165" fontId="11" fillId="8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9" borderId="0" xfId="0" applyFont="1" applyFill="1" applyBorder="1" applyAlignment="1"/>
    <xf numFmtId="4" fontId="11" fillId="9" borderId="0" xfId="0" applyNumberFormat="1" applyFont="1" applyFill="1" applyBorder="1" applyAlignment="1"/>
    <xf numFmtId="4" fontId="11" fillId="9" borderId="22" xfId="0" applyNumberFormat="1" applyFont="1" applyFill="1" applyBorder="1" applyAlignment="1"/>
    <xf numFmtId="0" fontId="10" fillId="4" borderId="26" xfId="0" applyFont="1" applyFill="1" applyBorder="1" applyAlignment="1" applyProtection="1">
      <alignment horizontal="center" vertical="center" wrapText="1" readingOrder="1"/>
      <protection locked="0"/>
    </xf>
    <xf numFmtId="0" fontId="10" fillId="4" borderId="25" xfId="0" applyFont="1" applyFill="1" applyBorder="1" applyAlignment="1" applyProtection="1">
      <alignment horizontal="center" vertical="center" wrapText="1" readingOrder="1"/>
      <protection locked="0"/>
    </xf>
    <xf numFmtId="0" fontId="0" fillId="12" borderId="0" xfId="0" applyFill="1" applyBorder="1"/>
    <xf numFmtId="10" fontId="11" fillId="1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7" fillId="11" borderId="0" xfId="0" applyNumberFormat="1" applyFont="1" applyFill="1" applyBorder="1"/>
    <xf numFmtId="0" fontId="11" fillId="10" borderId="0" xfId="0" applyFont="1" applyFill="1" applyBorder="1" applyAlignment="1" applyProtection="1">
      <alignment vertical="center" wrapText="1" readingOrder="1"/>
      <protection locked="0"/>
    </xf>
    <xf numFmtId="165" fontId="11" fillId="1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1" borderId="0" xfId="0" applyFont="1" applyFill="1" applyBorder="1"/>
    <xf numFmtId="0" fontId="0" fillId="11" borderId="0" xfId="0" applyFont="1" applyFill="1" applyBorder="1" applyAlignment="1">
      <alignment horizontal="center"/>
    </xf>
    <xf numFmtId="0" fontId="11" fillId="23" borderId="0" xfId="0" applyFont="1" applyFill="1" applyBorder="1" applyAlignment="1" applyProtection="1">
      <alignment vertical="center" wrapText="1" readingOrder="1"/>
      <protection locked="0"/>
    </xf>
    <xf numFmtId="0" fontId="10" fillId="8" borderId="26" xfId="0" applyFont="1" applyFill="1" applyBorder="1" applyAlignment="1" applyProtection="1">
      <alignment horizontal="center" vertical="center" wrapText="1" readingOrder="1"/>
      <protection locked="0"/>
    </xf>
    <xf numFmtId="0" fontId="4" fillId="8" borderId="25" xfId="0" applyFont="1" applyFill="1" applyBorder="1" applyAlignment="1" applyProtection="1">
      <alignment horizontal="center" vertical="center" wrapText="1" readingOrder="1"/>
      <protection locked="0"/>
    </xf>
    <xf numFmtId="165" fontId="11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14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3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8" borderId="2" xfId="0" applyFont="1" applyFill="1" applyBorder="1" applyAlignment="1" applyProtection="1">
      <alignment horizontal="center" vertical="center" wrapText="1" readingOrder="1"/>
      <protection locked="0"/>
    </xf>
    <xf numFmtId="0" fontId="0" fillId="29" borderId="0" xfId="0" applyFont="1" applyFill="1" applyBorder="1"/>
    <xf numFmtId="165" fontId="11" fillId="30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30" borderId="22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1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11" borderId="0" xfId="0" applyFont="1" applyFill="1" applyBorder="1" applyAlignment="1">
      <alignment horizontal="right" readingOrder="1"/>
    </xf>
    <xf numFmtId="165" fontId="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15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17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4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15" borderId="22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4" borderId="3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6" borderId="22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23" borderId="30" xfId="0" applyFont="1" applyFill="1" applyBorder="1" applyAlignment="1" applyProtection="1">
      <alignment vertical="center" wrapText="1" readingOrder="1"/>
      <protection locked="0"/>
    </xf>
    <xf numFmtId="165" fontId="11" fillId="23" borderId="22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3" borderId="22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23" borderId="3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3" borderId="30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10" borderId="22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8" borderId="8" xfId="0" applyFont="1" applyFill="1" applyBorder="1" applyAlignment="1" applyProtection="1">
      <alignment vertical="center" wrapText="1" readingOrder="1"/>
      <protection locked="0"/>
    </xf>
    <xf numFmtId="0" fontId="0" fillId="9" borderId="8" xfId="0" applyFont="1" applyFill="1" applyBorder="1"/>
    <xf numFmtId="165" fontId="3" fillId="8" borderId="8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2" borderId="10" xfId="0" applyFont="1" applyFill="1" applyBorder="1" applyAlignment="1" applyProtection="1">
      <alignment vertical="center" wrapText="1" readingOrder="1"/>
      <protection locked="0"/>
    </xf>
    <xf numFmtId="0" fontId="0" fillId="3" borderId="10" xfId="0" applyFont="1" applyFill="1" applyBorder="1"/>
    <xf numFmtId="165" fontId="3" fillId="2" borderId="10" xfId="0" applyNumberFormat="1" applyFont="1" applyFill="1" applyBorder="1" applyAlignment="1" applyProtection="1">
      <alignment horizontal="right" vertical="center" wrapText="1" readingOrder="1"/>
      <protection locked="0"/>
    </xf>
    <xf numFmtId="10" fontId="29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8" borderId="0" xfId="0" applyFont="1" applyFill="1" applyBorder="1" applyAlignment="1" applyProtection="1">
      <alignment vertical="center" wrapText="1" readingOrder="1"/>
      <protection locked="0"/>
    </xf>
    <xf numFmtId="0" fontId="0" fillId="9" borderId="0" xfId="0" applyFont="1" applyFill="1" applyBorder="1"/>
    <xf numFmtId="165" fontId="3" fillId="8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6" fillId="2" borderId="4" xfId="0" applyFont="1" applyFill="1" applyBorder="1" applyAlignment="1" applyProtection="1">
      <alignment horizontal="center" vertical="center" wrapText="1" readingOrder="1"/>
      <protection locked="0"/>
    </xf>
    <xf numFmtId="0" fontId="23" fillId="3" borderId="5" xfId="0" applyFont="1" applyFill="1" applyBorder="1" applyAlignment="1" applyProtection="1">
      <alignment vertical="top" wrapText="1"/>
      <protection locked="0"/>
    </xf>
    <xf numFmtId="10" fontId="29" fillId="8" borderId="9" xfId="0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11" xfId="0" applyNumberFormat="1" applyFont="1" applyFill="1" applyBorder="1" applyAlignment="1" applyProtection="1">
      <alignment horizontal="center" vertical="center" wrapText="1" readingOrder="1"/>
      <protection locked="0"/>
    </xf>
    <xf numFmtId="10" fontId="29" fillId="2" borderId="32" xfId="0" applyNumberFormat="1" applyFont="1" applyFill="1" applyBorder="1" applyAlignment="1" applyProtection="1">
      <alignment horizontal="center" vertical="center" wrapText="1" readingOrder="1"/>
      <protection locked="0"/>
    </xf>
    <xf numFmtId="10" fontId="23" fillId="3" borderId="33" xfId="0" applyNumberFormat="1" applyFont="1" applyFill="1" applyBorder="1" applyAlignment="1">
      <alignment horizontal="center"/>
    </xf>
    <xf numFmtId="0" fontId="10" fillId="2" borderId="13" xfId="0" applyFont="1" applyFill="1" applyBorder="1" applyAlignment="1" applyProtection="1">
      <alignment horizontal="center" vertical="center" wrapText="1" readingOrder="1"/>
      <protection locked="0"/>
    </xf>
    <xf numFmtId="0" fontId="0" fillId="3" borderId="13" xfId="0" applyFont="1" applyFill="1" applyBorder="1" applyAlignment="1" applyProtection="1">
      <alignment vertical="top" wrapText="1"/>
      <protection locked="0"/>
    </xf>
    <xf numFmtId="0" fontId="4" fillId="2" borderId="13" xfId="0" applyFont="1" applyFill="1" applyBorder="1" applyAlignment="1" applyProtection="1">
      <alignment horizontal="center" vertical="center" wrapText="1" readingOrder="1"/>
      <protection locked="0"/>
    </xf>
    <xf numFmtId="0" fontId="27" fillId="2" borderId="13" xfId="0" applyFont="1" applyFill="1" applyBorder="1" applyAlignment="1" applyProtection="1">
      <alignment horizontal="center" vertical="center" wrapText="1" readingOrder="1"/>
      <protection locked="0"/>
    </xf>
    <xf numFmtId="0" fontId="28" fillId="3" borderId="14" xfId="0" applyFont="1" applyFill="1" applyBorder="1" applyAlignment="1" applyProtection="1">
      <alignment vertical="top" wrapText="1"/>
      <protection locked="0"/>
    </xf>
    <xf numFmtId="0" fontId="27" fillId="2" borderId="9" xfId="0" applyFont="1" applyFill="1" applyBorder="1" applyAlignment="1" applyProtection="1">
      <alignment horizontal="center" vertical="center" wrapText="1" readingOrder="1"/>
      <protection locked="0"/>
    </xf>
    <xf numFmtId="0" fontId="28" fillId="3" borderId="11" xfId="0" applyFont="1" applyFill="1" applyBorder="1" applyAlignment="1" applyProtection="1">
      <alignment vertical="top" wrapText="1"/>
      <protection locked="0"/>
    </xf>
    <xf numFmtId="0" fontId="26" fillId="2" borderId="3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Font="1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" fillId="0" borderId="0" xfId="0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 applyProtection="1">
      <alignment horizontal="left" vertical="top" wrapText="1" readingOrder="1"/>
      <protection locked="0"/>
    </xf>
    <xf numFmtId="0" fontId="9" fillId="0" borderId="0" xfId="0" applyFont="1" applyBorder="1" applyAlignment="1">
      <alignment horizontal="center"/>
    </xf>
    <xf numFmtId="0" fontId="4" fillId="2" borderId="3" xfId="0" applyFont="1" applyFill="1" applyBorder="1" applyAlignment="1" applyProtection="1">
      <alignment horizontal="center" vertical="center" wrapText="1" readingOrder="1"/>
      <protection locked="0"/>
    </xf>
    <xf numFmtId="0" fontId="0" fillId="3" borderId="4" xfId="0" applyFont="1" applyFill="1" applyBorder="1" applyAlignment="1" applyProtection="1">
      <alignment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 readingOrder="1"/>
      <protection locked="0"/>
    </xf>
    <xf numFmtId="0" fontId="10" fillId="2" borderId="0" xfId="0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Border="1" applyAlignment="1"/>
    <xf numFmtId="0" fontId="0" fillId="0" borderId="0" xfId="0" applyBorder="1" applyAlignment="1"/>
    <xf numFmtId="0" fontId="4" fillId="2" borderId="25" xfId="0" applyFont="1" applyFill="1" applyBorder="1" applyAlignment="1" applyProtection="1">
      <alignment horizontal="center" vertical="center" wrapText="1" readingOrder="1"/>
      <protection locked="0"/>
    </xf>
    <xf numFmtId="0" fontId="0" fillId="3" borderId="26" xfId="0" applyFont="1" applyFill="1" applyBorder="1" applyAlignment="1" applyProtection="1">
      <alignment vertical="top" wrapText="1"/>
      <protection locked="0"/>
    </xf>
    <xf numFmtId="0" fontId="0" fillId="3" borderId="27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right" vertical="top" wrapText="1" readingOrder="1"/>
      <protection locked="0"/>
    </xf>
    <xf numFmtId="164" fontId="5" fillId="0" borderId="0" xfId="0" applyNumberFormat="1" applyFont="1" applyAlignment="1" applyProtection="1">
      <alignment horizontal="left" vertical="top" wrapText="1" readingOrder="1"/>
      <protection locked="0"/>
    </xf>
    <xf numFmtId="0" fontId="26" fillId="2" borderId="25" xfId="0" applyFont="1" applyFill="1" applyBorder="1" applyAlignment="1" applyProtection="1">
      <alignment horizontal="center" vertical="center" wrapText="1" readingOrder="1"/>
      <protection locked="0"/>
    </xf>
    <xf numFmtId="0" fontId="23" fillId="3" borderId="27" xfId="0" applyFont="1" applyFill="1" applyBorder="1" applyAlignment="1" applyProtection="1">
      <alignment vertical="top" wrapText="1"/>
      <protection locked="0"/>
    </xf>
    <xf numFmtId="0" fontId="27" fillId="2" borderId="29" xfId="0" applyFont="1" applyFill="1" applyBorder="1" applyAlignment="1" applyProtection="1">
      <alignment horizontal="center" vertical="center" wrapText="1" readingOrder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27" fillId="2" borderId="0" xfId="0" applyFont="1" applyFill="1" applyBorder="1" applyAlignment="1" applyProtection="1">
      <alignment horizontal="center" vertical="center" wrapText="1" readingOrder="1"/>
      <protection locked="0"/>
    </xf>
    <xf numFmtId="0" fontId="28" fillId="3" borderId="19" xfId="0" applyFont="1" applyFill="1" applyBorder="1" applyAlignment="1" applyProtection="1">
      <alignment vertical="top" wrapText="1"/>
      <protection locked="0"/>
    </xf>
    <xf numFmtId="0" fontId="10" fillId="2" borderId="26" xfId="0" applyFont="1" applyFill="1" applyBorder="1" applyAlignment="1" applyProtection="1">
      <alignment horizontal="center" vertical="center" wrapText="1" readingOrder="1"/>
      <protection locked="0"/>
    </xf>
    <xf numFmtId="0" fontId="11" fillId="9" borderId="0" xfId="0" applyFont="1" applyFill="1" applyBorder="1" applyAlignment="1">
      <alignment wrapText="1"/>
    </xf>
    <xf numFmtId="0" fontId="11" fillId="9" borderId="22" xfId="0" applyFont="1" applyFill="1" applyBorder="1" applyAlignment="1">
      <alignment wrapText="1"/>
    </xf>
    <xf numFmtId="4" fontId="11" fillId="9" borderId="22" xfId="0" applyNumberFormat="1" applyFont="1" applyFill="1" applyBorder="1" applyAlignment="1"/>
    <xf numFmtId="10" fontId="0" fillId="9" borderId="0" xfId="0" applyNumberFormat="1" applyFont="1" applyFill="1" applyBorder="1" applyAlignment="1"/>
    <xf numFmtId="10" fontId="25" fillId="9" borderId="22" xfId="0" applyNumberFormat="1" applyFont="1" applyFill="1" applyBorder="1" applyAlignment="1">
      <alignment horizontal="center" vertical="center"/>
    </xf>
    <xf numFmtId="4" fontId="11" fillId="9" borderId="0" xfId="0" applyNumberFormat="1" applyFont="1" applyFill="1" applyBorder="1" applyAlignment="1">
      <alignment horizontal="right" vertical="center"/>
    </xf>
    <xf numFmtId="10" fontId="25" fillId="9" borderId="0" xfId="0" applyNumberFormat="1" applyFont="1" applyFill="1" applyBorder="1" applyAlignment="1">
      <alignment horizontal="center" vertical="center"/>
    </xf>
    <xf numFmtId="165" fontId="11" fillId="8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9" borderId="0" xfId="0" applyFont="1" applyFill="1" applyBorder="1" applyAlignment="1"/>
    <xf numFmtId="4" fontId="11" fillId="9" borderId="0" xfId="0" applyNumberFormat="1" applyFont="1" applyFill="1" applyBorder="1" applyAlignment="1">
      <alignment horizontal="right"/>
    </xf>
    <xf numFmtId="0" fontId="11" fillId="9" borderId="0" xfId="0" applyFont="1" applyFill="1" applyBorder="1" applyAlignment="1"/>
    <xf numFmtId="4" fontId="11" fillId="9" borderId="0" xfId="0" applyNumberFormat="1" applyFont="1" applyFill="1" applyBorder="1" applyAlignment="1"/>
    <xf numFmtId="0" fontId="11" fillId="8" borderId="0" xfId="0" applyFont="1" applyFill="1" applyBorder="1" applyAlignment="1" applyProtection="1">
      <alignment vertical="center" wrapText="1" readingOrder="1"/>
      <protection locked="0"/>
    </xf>
    <xf numFmtId="0" fontId="11" fillId="2" borderId="26" xfId="0" applyFont="1" applyFill="1" applyBorder="1" applyAlignment="1" applyProtection="1">
      <alignment vertical="center" wrapText="1" readingOrder="1"/>
      <protection locked="0"/>
    </xf>
    <xf numFmtId="0" fontId="0" fillId="3" borderId="26" xfId="0" applyFont="1" applyFill="1" applyBorder="1"/>
    <xf numFmtId="165" fontId="11" fillId="2" borderId="26" xfId="0" applyNumberFormat="1" applyFont="1" applyFill="1" applyBorder="1" applyAlignment="1" applyProtection="1">
      <alignment horizontal="right" vertical="center" wrapText="1" readingOrder="1"/>
      <protection locked="0"/>
    </xf>
    <xf numFmtId="0" fontId="20" fillId="12" borderId="0" xfId="0" applyFont="1" applyFill="1" applyAlignment="1" applyProtection="1">
      <alignment horizontal="center" vertical="top" wrapText="1" readingOrder="1"/>
      <protection locked="0"/>
    </xf>
    <xf numFmtId="0" fontId="0" fillId="12" borderId="0" xfId="0" applyFont="1" applyFill="1"/>
    <xf numFmtId="0" fontId="9" fillId="12" borderId="1" xfId="0" applyFont="1" applyFill="1" applyBorder="1" applyAlignment="1"/>
    <xf numFmtId="0" fontId="9" fillId="12" borderId="13" xfId="0" applyFont="1" applyFill="1" applyBorder="1" applyAlignment="1"/>
    <xf numFmtId="0" fontId="0" fillId="12" borderId="13" xfId="0" applyFont="1" applyFill="1" applyBorder="1" applyAlignment="1"/>
    <xf numFmtId="0" fontId="4" fillId="2" borderId="15" xfId="0" applyFont="1" applyFill="1" applyBorder="1" applyAlignment="1" applyProtection="1">
      <alignment horizontal="center" vertical="center" wrapText="1" readingOrder="1"/>
      <protection locked="0"/>
    </xf>
    <xf numFmtId="0" fontId="0" fillId="3" borderId="16" xfId="0" applyFont="1" applyFill="1" applyBorder="1" applyAlignment="1" applyProtection="1">
      <alignment vertical="top" wrapText="1"/>
      <protection locked="0"/>
    </xf>
    <xf numFmtId="0" fontId="8" fillId="12" borderId="0" xfId="0" applyFont="1" applyFill="1" applyAlignment="1" applyProtection="1">
      <alignment vertical="top" wrapText="1" readingOrder="1"/>
      <protection locked="0"/>
    </xf>
    <xf numFmtId="0" fontId="8" fillId="12" borderId="0" xfId="0" applyFont="1" applyFill="1" applyAlignment="1" applyProtection="1">
      <alignment horizontal="right" vertical="top" wrapText="1" readingOrder="1"/>
      <protection locked="0"/>
    </xf>
    <xf numFmtId="164" fontId="8" fillId="12" borderId="0" xfId="0" applyNumberFormat="1" applyFont="1" applyFill="1" applyAlignment="1" applyProtection="1">
      <alignment horizontal="left" vertical="top" wrapText="1" readingOrder="1"/>
      <protection locked="0"/>
    </xf>
    <xf numFmtId="0" fontId="26" fillId="2" borderId="16" xfId="0" applyFont="1" applyFill="1" applyBorder="1" applyAlignment="1" applyProtection="1">
      <alignment horizontal="center" vertical="center" wrapText="1" readingOrder="1"/>
      <protection locked="0"/>
    </xf>
    <xf numFmtId="0" fontId="23" fillId="3" borderId="28" xfId="0" applyFont="1" applyFill="1" applyBorder="1" applyAlignment="1" applyProtection="1">
      <alignment vertical="top" wrapText="1"/>
      <protection locked="0"/>
    </xf>
    <xf numFmtId="0" fontId="27" fillId="2" borderId="51" xfId="0" applyFont="1" applyFill="1" applyBorder="1" applyAlignment="1" applyProtection="1">
      <alignment horizontal="center" vertical="center" wrapText="1" readingOrder="1"/>
      <protection locked="0"/>
    </xf>
    <xf numFmtId="0" fontId="28" fillId="3" borderId="52" xfId="0" applyFont="1" applyFill="1" applyBorder="1" applyAlignment="1" applyProtection="1">
      <alignment vertical="top" wrapText="1"/>
      <protection locked="0"/>
    </xf>
    <xf numFmtId="0" fontId="27" fillId="2" borderId="53" xfId="0" applyFont="1" applyFill="1" applyBorder="1" applyAlignment="1" applyProtection="1">
      <alignment horizontal="center" vertical="center" wrapText="1" readingOrder="1"/>
      <protection locked="0"/>
    </xf>
    <xf numFmtId="0" fontId="28" fillId="3" borderId="54" xfId="0" applyFont="1" applyFill="1" applyBorder="1" applyAlignment="1" applyProtection="1">
      <alignment vertical="top" wrapText="1"/>
      <protection locked="0"/>
    </xf>
    <xf numFmtId="0" fontId="10" fillId="2" borderId="16" xfId="0" applyFont="1" applyFill="1" applyBorder="1" applyAlignment="1" applyProtection="1">
      <alignment horizontal="center" vertical="center" wrapText="1" readingOrder="1"/>
      <protection locked="0"/>
    </xf>
    <xf numFmtId="0" fontId="26" fillId="2" borderId="15" xfId="0" applyFont="1" applyFill="1" applyBorder="1" applyAlignment="1" applyProtection="1">
      <alignment horizontal="center" vertical="center" wrapText="1" readingOrder="1"/>
      <protection locked="0"/>
    </xf>
    <xf numFmtId="0" fontId="23" fillId="3" borderId="34" xfId="0" applyFont="1" applyFill="1" applyBorder="1" applyAlignment="1" applyProtection="1">
      <alignment vertical="top" wrapText="1"/>
      <protection locked="0"/>
    </xf>
    <xf numFmtId="10" fontId="30" fillId="3" borderId="26" xfId="0" applyNumberFormat="1" applyFont="1" applyFill="1" applyBorder="1" applyAlignment="1">
      <alignment horizontal="center"/>
    </xf>
    <xf numFmtId="10" fontId="30" fillId="0" borderId="26" xfId="0" applyNumberFormat="1" applyFont="1" applyBorder="1" applyAlignment="1">
      <alignment horizontal="center"/>
    </xf>
    <xf numFmtId="10" fontId="25" fillId="9" borderId="0" xfId="0" applyNumberFormat="1" applyFont="1" applyFill="1" applyBorder="1" applyAlignment="1">
      <alignment horizontal="center"/>
    </xf>
    <xf numFmtId="10" fontId="25" fillId="0" borderId="0" xfId="0" applyNumberFormat="1" applyFont="1" applyBorder="1" applyAlignment="1">
      <alignment horizontal="center"/>
    </xf>
    <xf numFmtId="10" fontId="30" fillId="0" borderId="27" xfId="0" applyNumberFormat="1" applyFont="1" applyBorder="1" applyAlignment="1">
      <alignment horizontal="center"/>
    </xf>
    <xf numFmtId="10" fontId="25" fillId="0" borderId="19" xfId="0" applyNumberFormat="1" applyFont="1" applyBorder="1" applyAlignment="1">
      <alignment horizontal="center"/>
    </xf>
    <xf numFmtId="0" fontId="3" fillId="14" borderId="22" xfId="0" applyFont="1" applyFill="1" applyBorder="1" applyAlignment="1" applyProtection="1">
      <alignment vertical="center" wrapText="1" readingOrder="1"/>
      <protection locked="0"/>
    </xf>
    <xf numFmtId="0" fontId="0" fillId="12" borderId="22" xfId="0" applyFont="1" applyFill="1" applyBorder="1"/>
    <xf numFmtId="0" fontId="11" fillId="14" borderId="22" xfId="0" applyFont="1" applyFill="1" applyBorder="1" applyAlignment="1" applyProtection="1">
      <alignment vertical="center" wrapText="1" readingOrder="1"/>
      <protection locked="0"/>
    </xf>
    <xf numFmtId="165" fontId="11" fillId="14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2" borderId="22" xfId="0" applyFont="1" applyFill="1" applyBorder="1" applyAlignment="1">
      <alignment horizontal="center"/>
    </xf>
    <xf numFmtId="10" fontId="11" fillId="14" borderId="22" xfId="0" applyNumberFormat="1" applyFont="1" applyFill="1" applyBorder="1" applyAlignment="1" applyProtection="1">
      <alignment vertical="center" wrapText="1"/>
      <protection locked="0"/>
    </xf>
    <xf numFmtId="10" fontId="0" fillId="0" borderId="22" xfId="0" applyNumberFormat="1" applyBorder="1" applyAlignment="1">
      <alignment vertical="center" wrapText="1"/>
    </xf>
    <xf numFmtId="10" fontId="11" fillId="14" borderId="22" xfId="0" applyNumberFormat="1" applyFont="1" applyFill="1" applyBorder="1" applyAlignment="1" applyProtection="1">
      <alignment horizontal="center" vertical="center" wrapText="1" readingOrder="1"/>
      <protection locked="0"/>
    </xf>
    <xf numFmtId="10" fontId="0" fillId="12" borderId="23" xfId="0" applyNumberFormat="1" applyFont="1" applyFill="1" applyBorder="1" applyAlignment="1">
      <alignment horizontal="center"/>
    </xf>
    <xf numFmtId="0" fontId="16" fillId="12" borderId="0" xfId="0" applyFont="1" applyFill="1" applyBorder="1" applyAlignment="1" applyProtection="1">
      <alignment horizontal="left"/>
    </xf>
    <xf numFmtId="0" fontId="0" fillId="12" borderId="0" xfId="0" applyFill="1" applyBorder="1" applyAlignment="1"/>
    <xf numFmtId="0" fontId="0" fillId="12" borderId="0" xfId="0" applyFont="1" applyFill="1" applyBorder="1" applyAlignment="1" applyProtection="1">
      <alignment horizontal="left"/>
    </xf>
    <xf numFmtId="0" fontId="0" fillId="12" borderId="0" xfId="0" applyFill="1" applyBorder="1"/>
    <xf numFmtId="4" fontId="9" fillId="12" borderId="0" xfId="0" applyNumberFormat="1" applyFont="1" applyFill="1" applyBorder="1" applyAlignment="1" applyProtection="1">
      <alignment horizontal="right"/>
    </xf>
    <xf numFmtId="0" fontId="8" fillId="12" borderId="0" xfId="0" applyFont="1" applyFill="1" applyBorder="1" applyAlignment="1"/>
    <xf numFmtId="165" fontId="11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4" borderId="0" xfId="0" applyNumberFormat="1" applyFont="1" applyFill="1" applyBorder="1" applyAlignment="1" applyProtection="1">
      <alignment vertical="center" wrapText="1"/>
      <protection locked="0"/>
    </xf>
    <xf numFmtId="10" fontId="0" fillId="0" borderId="0" xfId="0" applyNumberFormat="1" applyBorder="1" applyAlignment="1">
      <alignment vertical="center" wrapText="1"/>
    </xf>
    <xf numFmtId="10" fontId="11" fillId="14" borderId="0" xfId="0" applyNumberFormat="1" applyFont="1" applyFill="1" applyBorder="1" applyAlignment="1" applyProtection="1">
      <alignment vertical="center" wrapText="1"/>
      <protection locked="0"/>
    </xf>
    <xf numFmtId="0" fontId="11" fillId="14" borderId="0" xfId="0" applyFont="1" applyFill="1" applyBorder="1" applyAlignment="1" applyProtection="1">
      <alignment vertical="center" wrapText="1" readingOrder="1"/>
      <protection locked="0"/>
    </xf>
    <xf numFmtId="0" fontId="0" fillId="12" borderId="0" xfId="0" applyFont="1" applyFill="1" applyBorder="1"/>
    <xf numFmtId="165" fontId="11" fillId="14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2" borderId="0" xfId="0" applyFont="1" applyFill="1" applyBorder="1" applyAlignment="1">
      <alignment horizontal="center"/>
    </xf>
    <xf numFmtId="10" fontId="11" fillId="14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0" fillId="12" borderId="19" xfId="0" applyNumberFormat="1" applyFont="1" applyFill="1" applyBorder="1" applyAlignment="1">
      <alignment horizontal="center"/>
    </xf>
    <xf numFmtId="4" fontId="16" fillId="12" borderId="0" xfId="0" applyNumberFormat="1" applyFont="1" applyFill="1" applyBorder="1" applyAlignment="1" applyProtection="1">
      <alignment horizontal="right"/>
    </xf>
    <xf numFmtId="10" fontId="16" fillId="12" borderId="0" xfId="0" applyNumberFormat="1" applyFont="1" applyFill="1" applyBorder="1" applyAlignment="1" applyProtection="1">
      <alignment horizontal="right"/>
    </xf>
    <xf numFmtId="10" fontId="0" fillId="12" borderId="0" xfId="0" applyNumberFormat="1" applyFill="1" applyBorder="1"/>
    <xf numFmtId="0" fontId="0" fillId="12" borderId="0" xfId="0" applyFont="1" applyFill="1" applyBorder="1" applyAlignment="1">
      <alignment wrapText="1"/>
    </xf>
    <xf numFmtId="10" fontId="25" fillId="12" borderId="0" xfId="0" applyNumberFormat="1" applyFont="1" applyFill="1" applyBorder="1" applyAlignment="1">
      <alignment vertical="center"/>
    </xf>
    <xf numFmtId="10" fontId="25" fillId="0" borderId="0" xfId="0" applyNumberFormat="1" applyFont="1" applyBorder="1" applyAlignment="1">
      <alignment vertical="center"/>
    </xf>
    <xf numFmtId="10" fontId="0" fillId="0" borderId="19" xfId="0" applyNumberFormat="1" applyBorder="1" applyAlignment="1">
      <alignment horizontal="center"/>
    </xf>
    <xf numFmtId="0" fontId="7" fillId="12" borderId="0" xfId="0" applyFont="1" applyFill="1" applyBorder="1" applyAlignment="1" applyProtection="1">
      <alignment horizontal="left"/>
    </xf>
    <xf numFmtId="0" fontId="8" fillId="12" borderId="0" xfId="0" applyFont="1" applyFill="1" applyBorder="1"/>
    <xf numFmtId="0" fontId="2" fillId="12" borderId="0" xfId="0" applyFont="1" applyFill="1" applyBorder="1" applyAlignment="1"/>
    <xf numFmtId="0" fontId="2" fillId="12" borderId="0" xfId="0" applyFont="1" applyFill="1" applyBorder="1" applyAlignment="1" applyProtection="1">
      <alignment horizontal="left"/>
    </xf>
    <xf numFmtId="0" fontId="2" fillId="12" borderId="0" xfId="0" applyFont="1" applyFill="1" applyBorder="1"/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left" vertical="top" wrapText="1" readingOrder="1"/>
      <protection locked="0"/>
    </xf>
    <xf numFmtId="0" fontId="8" fillId="0" borderId="13" xfId="0" applyFont="1" applyBorder="1" applyAlignment="1"/>
    <xf numFmtId="0" fontId="0" fillId="0" borderId="13" xfId="0" applyFont="1" applyBorder="1" applyAlignment="1"/>
    <xf numFmtId="0" fontId="10" fillId="4" borderId="25" xfId="0" applyFont="1" applyFill="1" applyBorder="1" applyAlignment="1" applyProtection="1">
      <alignment horizontal="center" vertical="center" wrapText="1" readingOrder="1"/>
      <protection locked="0"/>
    </xf>
    <xf numFmtId="0" fontId="0" fillId="5" borderId="26" xfId="0" applyFont="1" applyFill="1" applyBorder="1" applyAlignment="1" applyProtection="1">
      <alignment vertical="top" wrapText="1"/>
      <protection locked="0"/>
    </xf>
    <xf numFmtId="0" fontId="4" fillId="4" borderId="26" xfId="0" applyFont="1" applyFill="1" applyBorder="1" applyAlignment="1" applyProtection="1">
      <alignment horizontal="center" vertical="center" wrapText="1" readingOrder="1"/>
      <protection locked="0"/>
    </xf>
    <xf numFmtId="0" fontId="10" fillId="4" borderId="26" xfId="0" applyFont="1" applyFill="1" applyBorder="1" applyAlignment="1" applyProtection="1">
      <alignment horizontal="center" vertical="center" wrapText="1" readingOrder="1"/>
      <protection locked="0"/>
    </xf>
    <xf numFmtId="0" fontId="26" fillId="4" borderId="26" xfId="0" applyFont="1" applyFill="1" applyBorder="1" applyAlignment="1" applyProtection="1">
      <alignment horizontal="center" vertical="center" wrapText="1" readingOrder="1"/>
      <protection locked="0"/>
    </xf>
    <xf numFmtId="0" fontId="23" fillId="5" borderId="27" xfId="0" applyFont="1" applyFill="1" applyBorder="1" applyAlignment="1" applyProtection="1">
      <alignment vertical="top" wrapText="1"/>
      <protection locked="0"/>
    </xf>
    <xf numFmtId="0" fontId="26" fillId="4" borderId="25" xfId="0" applyFont="1" applyFill="1" applyBorder="1" applyAlignment="1" applyProtection="1">
      <alignment horizontal="center" vertical="center" wrapText="1" readingOrder="1"/>
      <protection locked="0"/>
    </xf>
    <xf numFmtId="0" fontId="23" fillId="5" borderId="26" xfId="0" applyFont="1" applyFill="1" applyBorder="1" applyAlignment="1" applyProtection="1">
      <alignment vertical="top" wrapText="1"/>
      <protection locked="0"/>
    </xf>
    <xf numFmtId="0" fontId="0" fillId="5" borderId="27" xfId="0" applyFont="1" applyFill="1" applyBorder="1" applyAlignment="1" applyProtection="1">
      <alignment vertical="top" wrapText="1"/>
      <protection locked="0"/>
    </xf>
    <xf numFmtId="0" fontId="11" fillId="2" borderId="0" xfId="0" applyFont="1" applyFill="1" applyBorder="1" applyAlignment="1" applyProtection="1">
      <alignment vertical="center" wrapText="1" readingOrder="1"/>
      <protection locked="0"/>
    </xf>
    <xf numFmtId="0" fontId="0" fillId="3" borderId="0" xfId="0" applyFont="1" applyFill="1" applyBorder="1"/>
    <xf numFmtId="165" fontId="11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ont="1" applyFill="1" applyBorder="1" applyAlignment="1">
      <alignment horizontal="center"/>
    </xf>
    <xf numFmtId="10" fontId="11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0" fillId="3" borderId="19" xfId="0" applyNumberFormat="1" applyFont="1" applyFill="1" applyBorder="1" applyAlignment="1">
      <alignment horizontal="center"/>
    </xf>
    <xf numFmtId="0" fontId="0" fillId="5" borderId="25" xfId="0" applyFont="1" applyFill="1" applyBorder="1" applyAlignment="1" applyProtection="1">
      <alignment horizontal="center" vertical="top" wrapText="1"/>
      <protection locked="0"/>
    </xf>
    <xf numFmtId="0" fontId="0" fillId="0" borderId="26" xfId="0" applyBorder="1" applyAlignment="1">
      <alignment horizontal="center" vertical="top" wrapText="1"/>
    </xf>
    <xf numFmtId="10" fontId="25" fillId="3" borderId="0" xfId="0" applyNumberFormat="1" applyFont="1" applyFill="1" applyBorder="1" applyAlignment="1"/>
    <xf numFmtId="10" fontId="25" fillId="0" borderId="0" xfId="0" applyNumberFormat="1" applyFont="1" applyBorder="1" applyAlignment="1"/>
    <xf numFmtId="0" fontId="11" fillId="4" borderId="0" xfId="0" applyFont="1" applyFill="1" applyBorder="1" applyAlignment="1" applyProtection="1">
      <alignment vertical="center" wrapText="1" readingOrder="1"/>
      <protection locked="0"/>
    </xf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10" fontId="11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0" fillId="5" borderId="19" xfId="0" applyNumberFormat="1" applyFont="1" applyFill="1" applyBorder="1" applyAlignment="1">
      <alignment horizontal="center"/>
    </xf>
    <xf numFmtId="10" fontId="25" fillId="5" borderId="0" xfId="0" applyNumberFormat="1" applyFont="1" applyFill="1" applyBorder="1" applyAlignment="1"/>
    <xf numFmtId="10" fontId="25" fillId="12" borderId="0" xfId="0" applyNumberFormat="1" applyFont="1" applyFill="1" applyBorder="1" applyAlignment="1"/>
    <xf numFmtId="10" fontId="11" fillId="2" borderId="0" xfId="0" applyNumberFormat="1" applyFont="1" applyFill="1" applyBorder="1" applyAlignment="1" applyProtection="1">
      <alignment vertical="center" wrapText="1"/>
      <protection locked="0"/>
    </xf>
    <xf numFmtId="165" fontId="11" fillId="1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1" borderId="0" xfId="0" applyFont="1" applyFill="1" applyBorder="1" applyAlignment="1">
      <alignment horizontal="center"/>
    </xf>
    <xf numFmtId="0" fontId="0" fillId="0" borderId="22" xfId="0" applyBorder="1" applyAlignment="1"/>
    <xf numFmtId="0" fontId="11" fillId="10" borderId="0" xfId="0" applyFont="1" applyFill="1" applyBorder="1" applyAlignment="1" applyProtection="1">
      <alignment vertical="center" wrapText="1" readingOrder="1"/>
      <protection locked="0"/>
    </xf>
    <xf numFmtId="0" fontId="0" fillId="11" borderId="0" xfId="0" applyFont="1" applyFill="1" applyBorder="1"/>
    <xf numFmtId="10" fontId="11" fillId="1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7" fillId="11" borderId="0" xfId="0" applyNumberFormat="1" applyFont="1" applyFill="1" applyBorder="1"/>
    <xf numFmtId="0" fontId="11" fillId="10" borderId="22" xfId="0" applyFont="1" applyFill="1" applyBorder="1" applyAlignment="1" applyProtection="1">
      <alignment vertical="center" wrapText="1" readingOrder="1"/>
      <protection locked="0"/>
    </xf>
    <xf numFmtId="0" fontId="0" fillId="11" borderId="22" xfId="0" applyFont="1" applyFill="1" applyBorder="1"/>
    <xf numFmtId="165" fontId="11" fillId="10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1" borderId="22" xfId="0" applyFont="1" applyFill="1" applyBorder="1" applyAlignment="1">
      <alignment horizontal="center"/>
    </xf>
    <xf numFmtId="10" fontId="11" fillId="10" borderId="22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23" borderId="0" xfId="0" applyFont="1" applyFill="1" applyBorder="1" applyAlignment="1" applyProtection="1">
      <alignment vertical="center" wrapText="1" readingOrder="1"/>
      <protection locked="0"/>
    </xf>
    <xf numFmtId="165" fontId="11" fillId="23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25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7" fillId="26" borderId="0" xfId="0" applyNumberFormat="1" applyFont="1" applyFill="1" applyBorder="1"/>
    <xf numFmtId="10" fontId="11" fillId="23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7" fillId="24" borderId="0" xfId="0" applyNumberFormat="1" applyFont="1" applyFill="1" applyBorder="1"/>
    <xf numFmtId="0" fontId="0" fillId="24" borderId="0" xfId="0" applyFont="1" applyFill="1" applyBorder="1" applyAlignment="1"/>
    <xf numFmtId="0" fontId="9" fillId="0" borderId="1" xfId="0" applyFont="1" applyBorder="1" applyAlignment="1"/>
    <xf numFmtId="0" fontId="0" fillId="0" borderId="1" xfId="0" applyFont="1" applyBorder="1" applyAlignment="1"/>
    <xf numFmtId="0" fontId="9" fillId="0" borderId="13" xfId="0" applyFont="1" applyBorder="1" applyAlignment="1"/>
    <xf numFmtId="10" fontId="11" fillId="4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15" borderId="0" xfId="0" applyFont="1" applyFill="1" applyBorder="1" applyAlignment="1" applyProtection="1">
      <alignment vertical="center" wrapText="1" readingOrder="1"/>
      <protection locked="0"/>
    </xf>
    <xf numFmtId="0" fontId="0" fillId="16" borderId="0" xfId="0" applyFont="1" applyFill="1" applyBorder="1"/>
    <xf numFmtId="165" fontId="11" fillId="15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6" borderId="0" xfId="0" applyFont="1" applyFill="1" applyBorder="1" applyAlignment="1">
      <alignment horizontal="center"/>
    </xf>
    <xf numFmtId="10" fontId="11" fillId="15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4" borderId="29" xfId="0" applyFont="1" applyFill="1" applyBorder="1" applyAlignment="1" applyProtection="1">
      <alignment horizontal="center" vertical="center" wrapText="1" readingOrder="1"/>
      <protection locked="0"/>
    </xf>
    <xf numFmtId="0" fontId="0" fillId="5" borderId="30" xfId="0" applyFont="1" applyFill="1" applyBorder="1" applyAlignment="1" applyProtection="1">
      <alignment vertical="top" wrapText="1"/>
      <protection locked="0"/>
    </xf>
    <xf numFmtId="0" fontId="4" fillId="4" borderId="30" xfId="0" applyFont="1" applyFill="1" applyBorder="1" applyAlignment="1" applyProtection="1">
      <alignment horizontal="center" vertical="center" wrapText="1" readingOrder="1"/>
      <protection locked="0"/>
    </xf>
    <xf numFmtId="0" fontId="10" fillId="4" borderId="30" xfId="0" applyFont="1" applyFill="1" applyBorder="1" applyAlignment="1" applyProtection="1">
      <alignment horizontal="center" vertical="center" wrapText="1" readingOrder="1"/>
      <protection locked="0"/>
    </xf>
    <xf numFmtId="0" fontId="26" fillId="4" borderId="35" xfId="0" applyFont="1" applyFill="1" applyBorder="1" applyAlignment="1" applyProtection="1">
      <alignment horizontal="center" vertical="center" wrapText="1" readingOrder="1"/>
      <protection locked="0"/>
    </xf>
    <xf numFmtId="0" fontId="23" fillId="5" borderId="36" xfId="0" applyFont="1" applyFill="1" applyBorder="1" applyAlignment="1" applyProtection="1">
      <alignment vertical="top" wrapText="1"/>
      <protection locked="0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10" fontId="11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7" fillId="3" borderId="0" xfId="0" applyNumberFormat="1" applyFont="1" applyFill="1" applyBorder="1"/>
    <xf numFmtId="0" fontId="23" fillId="5" borderId="17" xfId="0" applyFont="1" applyFill="1" applyBorder="1" applyAlignment="1" applyProtection="1">
      <alignment vertical="top" wrapText="1"/>
      <protection locked="0"/>
    </xf>
    <xf numFmtId="0" fontId="4" fillId="4" borderId="25" xfId="0" applyFont="1" applyFill="1" applyBorder="1" applyAlignment="1" applyProtection="1">
      <alignment horizontal="center" vertical="center" wrapText="1" readingOrder="1"/>
      <protection locked="0"/>
    </xf>
    <xf numFmtId="10" fontId="17" fillId="3" borderId="0" xfId="0" applyNumberFormat="1" applyFont="1" applyFill="1" applyBorder="1" applyAlignment="1"/>
    <xf numFmtId="10" fontId="17" fillId="3" borderId="19" xfId="0" applyNumberFormat="1" applyFont="1" applyFill="1" applyBorder="1" applyAlignment="1"/>
    <xf numFmtId="10" fontId="17" fillId="5" borderId="0" xfId="0" applyNumberFormat="1" applyFont="1" applyFill="1" applyBorder="1" applyAlignment="1"/>
    <xf numFmtId="10" fontId="17" fillId="5" borderId="19" xfId="0" applyNumberFormat="1" applyFont="1" applyFill="1" applyBorder="1" applyAlignment="1"/>
    <xf numFmtId="10" fontId="17" fillId="16" borderId="0" xfId="0" applyNumberFormat="1" applyFont="1" applyFill="1" applyBorder="1" applyAlignment="1"/>
    <xf numFmtId="10" fontId="17" fillId="16" borderId="19" xfId="0" applyNumberFormat="1" applyFont="1" applyFill="1" applyBorder="1" applyAlignment="1"/>
    <xf numFmtId="10" fontId="17" fillId="11" borderId="0" xfId="0" applyNumberFormat="1" applyFont="1" applyFill="1" applyBorder="1" applyAlignment="1"/>
    <xf numFmtId="10" fontId="17" fillId="11" borderId="19" xfId="0" applyNumberFormat="1" applyFont="1" applyFill="1" applyBorder="1" applyAlignment="1"/>
    <xf numFmtId="10" fontId="17" fillId="11" borderId="0" xfId="0" applyNumberFormat="1" applyFont="1" applyFill="1" applyBorder="1" applyAlignment="1">
      <alignment vertical="center"/>
    </xf>
    <xf numFmtId="10" fontId="17" fillId="11" borderId="19" xfId="0" applyNumberFormat="1" applyFont="1" applyFill="1" applyBorder="1" applyAlignment="1">
      <alignment vertical="center"/>
    </xf>
    <xf numFmtId="10" fontId="17" fillId="24" borderId="0" xfId="0" applyNumberFormat="1" applyFont="1" applyFill="1" applyBorder="1" applyAlignment="1"/>
    <xf numFmtId="10" fontId="17" fillId="24" borderId="19" xfId="0" applyNumberFormat="1" applyFont="1" applyFill="1" applyBorder="1" applyAlignment="1"/>
    <xf numFmtId="10" fontId="17" fillId="11" borderId="22" xfId="0" applyNumberFormat="1" applyFont="1" applyFill="1" applyBorder="1" applyAlignment="1"/>
    <xf numFmtId="10" fontId="17" fillId="11" borderId="23" xfId="0" applyNumberFormat="1" applyFont="1" applyFill="1" applyBorder="1" applyAlignment="1"/>
    <xf numFmtId="49" fontId="3" fillId="24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11" fillId="1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>
      <alignment horizontal="center" vertical="center"/>
    </xf>
    <xf numFmtId="10" fontId="17" fillId="26" borderId="0" xfId="0" applyNumberFormat="1" applyFont="1" applyFill="1" applyBorder="1" applyAlignment="1"/>
    <xf numFmtId="10" fontId="17" fillId="26" borderId="19" xfId="0" applyNumberFormat="1" applyFont="1" applyFill="1" applyBorder="1" applyAlignment="1"/>
    <xf numFmtId="165" fontId="11" fillId="14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12" borderId="0" xfId="0" applyFill="1" applyAlignment="1"/>
    <xf numFmtId="0" fontId="0" fillId="12" borderId="0" xfId="0" applyFill="1" applyAlignment="1">
      <alignment vertical="center" wrapText="1" readingOrder="1"/>
    </xf>
    <xf numFmtId="165" fontId="11" fillId="8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9" borderId="0" xfId="0" applyFont="1" applyFill="1" applyBorder="1" applyAlignment="1">
      <alignment horizontal="center"/>
    </xf>
    <xf numFmtId="10" fontId="11" fillId="8" borderId="0" xfId="1" applyNumberFormat="1" applyFont="1" applyFill="1" applyBorder="1" applyAlignment="1" applyProtection="1">
      <alignment horizontal="right" vertical="center" wrapText="1" readingOrder="1"/>
      <protection locked="0"/>
    </xf>
    <xf numFmtId="10" fontId="0" fillId="9" borderId="0" xfId="1" applyNumberFormat="1" applyFont="1" applyFill="1" applyBorder="1"/>
    <xf numFmtId="0" fontId="11" fillId="2" borderId="22" xfId="0" applyFont="1" applyFill="1" applyBorder="1" applyAlignment="1" applyProtection="1">
      <alignment vertical="center" wrapText="1" readingOrder="1"/>
      <protection locked="0"/>
    </xf>
    <xf numFmtId="0" fontId="0" fillId="3" borderId="22" xfId="0" applyFont="1" applyFill="1" applyBorder="1"/>
    <xf numFmtId="165" fontId="11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22" xfId="0" applyFont="1" applyFill="1" applyBorder="1" applyAlignment="1">
      <alignment horizontal="center"/>
    </xf>
    <xf numFmtId="10" fontId="11" fillId="2" borderId="22" xfId="1" applyNumberFormat="1" applyFont="1" applyFill="1" applyBorder="1" applyAlignment="1" applyProtection="1">
      <alignment horizontal="right" vertical="center" wrapText="1" readingOrder="1"/>
      <protection locked="0"/>
    </xf>
    <xf numFmtId="10" fontId="0" fillId="3" borderId="22" xfId="1" applyNumberFormat="1" applyFont="1" applyFill="1" applyBorder="1"/>
    <xf numFmtId="0" fontId="10" fillId="8" borderId="26" xfId="0" applyFont="1" applyFill="1" applyBorder="1" applyAlignment="1" applyProtection="1">
      <alignment horizontal="center" vertical="center" wrapText="1" readingOrder="1"/>
      <protection locked="0"/>
    </xf>
    <xf numFmtId="0" fontId="0" fillId="9" borderId="26" xfId="0" applyFont="1" applyFill="1" applyBorder="1" applyAlignment="1" applyProtection="1">
      <alignment vertical="top" wrapText="1"/>
      <protection locked="0"/>
    </xf>
    <xf numFmtId="0" fontId="4" fillId="8" borderId="26" xfId="0" applyFont="1" applyFill="1" applyBorder="1" applyAlignment="1" applyProtection="1">
      <alignment horizontal="center" vertical="center" wrapText="1" readingOrder="1"/>
      <protection locked="0"/>
    </xf>
    <xf numFmtId="0" fontId="4" fillId="8" borderId="25" xfId="0" applyFont="1" applyFill="1" applyBorder="1" applyAlignment="1" applyProtection="1">
      <alignment horizontal="center" vertical="center" wrapText="1" readingOrder="1"/>
      <protection locked="0"/>
    </xf>
    <xf numFmtId="0" fontId="0" fillId="9" borderId="27" xfId="0" applyFont="1" applyFill="1" applyBorder="1" applyAlignment="1" applyProtection="1">
      <alignment vertical="top" wrapText="1"/>
      <protection locked="0"/>
    </xf>
    <xf numFmtId="165" fontId="11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1" fillId="2" borderId="0" xfId="1" applyNumberFormat="1" applyFont="1" applyFill="1" applyBorder="1" applyAlignment="1" applyProtection="1">
      <alignment horizontal="right" vertical="center" wrapText="1" readingOrder="1"/>
      <protection locked="0"/>
    </xf>
    <xf numFmtId="10" fontId="0" fillId="3" borderId="0" xfId="1" applyNumberFormat="1" applyFont="1" applyFill="1" applyBorder="1"/>
    <xf numFmtId="0" fontId="9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4" borderId="30" xfId="0" applyFont="1" applyFill="1" applyBorder="1" applyAlignment="1" applyProtection="1">
      <alignment horizontal="right" vertical="center" wrapText="1" readingOrder="1"/>
      <protection locked="0"/>
    </xf>
    <xf numFmtId="0" fontId="0" fillId="5" borderId="30" xfId="0" applyFont="1" applyFill="1" applyBorder="1" applyAlignment="1" applyProtection="1">
      <alignment horizontal="right" vertical="top" wrapText="1"/>
      <protection locked="0"/>
    </xf>
    <xf numFmtId="0" fontId="10" fillId="4" borderId="30" xfId="0" applyFont="1" applyFill="1" applyBorder="1" applyAlignment="1" applyProtection="1">
      <alignment horizontal="right" vertical="center" wrapText="1" readingOrder="1"/>
      <protection locked="0"/>
    </xf>
    <xf numFmtId="0" fontId="26" fillId="4" borderId="29" xfId="0" applyFont="1" applyFill="1" applyBorder="1" applyAlignment="1" applyProtection="1">
      <alignment horizontal="center" vertical="center" wrapText="1" readingOrder="1"/>
      <protection locked="0"/>
    </xf>
    <xf numFmtId="0" fontId="0" fillId="9" borderId="25" xfId="0" applyFill="1" applyBorder="1" applyAlignment="1"/>
    <xf numFmtId="0" fontId="0" fillId="9" borderId="27" xfId="0" applyFill="1" applyBorder="1" applyAlignment="1"/>
    <xf numFmtId="10" fontId="17" fillId="3" borderId="0" xfId="1" applyNumberFormat="1" applyFont="1" applyFill="1" applyBorder="1" applyAlignment="1"/>
    <xf numFmtId="10" fontId="17" fillId="3" borderId="19" xfId="1" applyNumberFormat="1" applyFont="1" applyFill="1" applyBorder="1" applyAlignment="1"/>
    <xf numFmtId="10" fontId="17" fillId="9" borderId="0" xfId="1" applyNumberFormat="1" applyFont="1" applyFill="1" applyBorder="1" applyAlignment="1">
      <alignment vertical="center"/>
    </xf>
    <xf numFmtId="10" fontId="17" fillId="9" borderId="19" xfId="1" applyNumberFormat="1" applyFont="1" applyFill="1" applyBorder="1" applyAlignment="1">
      <alignment vertical="center"/>
    </xf>
    <xf numFmtId="10" fontId="17" fillId="3" borderId="22" xfId="1" applyNumberFormat="1" applyFont="1" applyFill="1" applyBorder="1" applyAlignment="1">
      <alignment vertical="center"/>
    </xf>
    <xf numFmtId="10" fontId="17" fillId="3" borderId="23" xfId="1" applyNumberFormat="1" applyFont="1" applyFill="1" applyBorder="1" applyAlignment="1">
      <alignment vertical="center"/>
    </xf>
    <xf numFmtId="0" fontId="11" fillId="30" borderId="22" xfId="0" applyFont="1" applyFill="1" applyBorder="1" applyAlignment="1" applyProtection="1">
      <alignment vertical="center" wrapText="1" readingOrder="1"/>
      <protection locked="0"/>
    </xf>
    <xf numFmtId="0" fontId="0" fillId="29" borderId="22" xfId="0" applyFont="1" applyFill="1" applyBorder="1"/>
    <xf numFmtId="165" fontId="11" fillId="30" borderId="22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30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9" borderId="22" xfId="0" applyFont="1" applyFill="1" applyBorder="1" applyAlignment="1">
      <alignment horizontal="center"/>
    </xf>
    <xf numFmtId="10" fontId="11" fillId="3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30" borderId="0" xfId="0" applyFont="1" applyFill="1" applyBorder="1" applyAlignment="1" applyProtection="1">
      <alignment vertical="center" wrapText="1" readingOrder="1"/>
      <protection locked="0"/>
    </xf>
    <xf numFmtId="0" fontId="0" fillId="29" borderId="0" xfId="0" applyFont="1" applyFill="1" applyBorder="1"/>
    <xf numFmtId="165" fontId="11" fillId="30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3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9" borderId="0" xfId="0" applyFont="1" applyFill="1" applyBorder="1" applyAlignment="1">
      <alignment horizontal="center"/>
    </xf>
    <xf numFmtId="10" fontId="11" fillId="30" borderId="0" xfId="1" applyNumberFormat="1" applyFont="1" applyFill="1" applyBorder="1" applyAlignment="1" applyProtection="1">
      <alignment horizontal="center" vertical="center" wrapText="1" readingOrder="1"/>
      <protection locked="0"/>
    </xf>
    <xf numFmtId="10" fontId="0" fillId="29" borderId="0" xfId="1" applyNumberFormat="1" applyFont="1" applyFill="1" applyBorder="1" applyAlignment="1">
      <alignment horizontal="center"/>
    </xf>
    <xf numFmtId="0" fontId="0" fillId="29" borderId="0" xfId="0" applyFill="1" applyBorder="1" applyAlignment="1"/>
    <xf numFmtId="0" fontId="10" fillId="8" borderId="2" xfId="0" applyFont="1" applyFill="1" applyBorder="1" applyAlignment="1" applyProtection="1">
      <alignment horizontal="center" vertical="center" wrapText="1" readingOrder="1"/>
      <protection locked="0"/>
    </xf>
    <xf numFmtId="0" fontId="0" fillId="9" borderId="2" xfId="0" applyFont="1" applyFill="1" applyBorder="1" applyAlignment="1" applyProtection="1">
      <alignment vertical="top" wrapText="1"/>
      <protection locked="0"/>
    </xf>
    <xf numFmtId="0" fontId="4" fillId="8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10" fontId="25" fillId="3" borderId="30" xfId="1" applyNumberFormat="1" applyFont="1" applyFill="1" applyBorder="1" applyAlignment="1">
      <alignment horizontal="center"/>
    </xf>
    <xf numFmtId="10" fontId="25" fillId="3" borderId="17" xfId="1" applyNumberFormat="1" applyFont="1" applyFill="1" applyBorder="1" applyAlignment="1">
      <alignment horizontal="center"/>
    </xf>
    <xf numFmtId="10" fontId="25" fillId="29" borderId="0" xfId="1" applyNumberFormat="1" applyFont="1" applyFill="1" applyBorder="1" applyAlignment="1">
      <alignment horizontal="center"/>
    </xf>
    <xf numFmtId="10" fontId="25" fillId="29" borderId="19" xfId="1" applyNumberFormat="1" applyFont="1" applyFill="1" applyBorder="1" applyAlignment="1">
      <alignment horizontal="center"/>
    </xf>
    <xf numFmtId="10" fontId="11" fillId="2" borderId="30" xfId="1" applyNumberFormat="1" applyFont="1" applyFill="1" applyBorder="1" applyAlignment="1" applyProtection="1">
      <alignment horizontal="center" vertical="center" wrapText="1" readingOrder="1"/>
      <protection locked="0"/>
    </xf>
    <xf numFmtId="10" fontId="25" fillId="29" borderId="22" xfId="1" applyNumberFormat="1" applyFont="1" applyFill="1" applyBorder="1" applyAlignment="1">
      <alignment horizontal="center"/>
    </xf>
    <xf numFmtId="10" fontId="25" fillId="29" borderId="23" xfId="1" applyNumberFormat="1" applyFont="1" applyFill="1" applyBorder="1" applyAlignment="1">
      <alignment horizontal="center"/>
    </xf>
    <xf numFmtId="0" fontId="13" fillId="20" borderId="20" xfId="0" applyFont="1" applyFill="1" applyBorder="1" applyAlignment="1" applyProtection="1">
      <alignment horizontal="left"/>
    </xf>
    <xf numFmtId="0" fontId="0" fillId="0" borderId="0" xfId="0" applyBorder="1"/>
    <xf numFmtId="49" fontId="13" fillId="20" borderId="0" xfId="0" applyNumberFormat="1" applyFont="1" applyFill="1" applyBorder="1" applyAlignment="1" applyProtection="1">
      <alignment horizontal="left"/>
    </xf>
    <xf numFmtId="49" fontId="0" fillId="0" borderId="0" xfId="0" applyNumberFormat="1" applyBorder="1"/>
    <xf numFmtId="0" fontId="13" fillId="20" borderId="0" xfId="0" applyFont="1" applyFill="1" applyBorder="1"/>
    <xf numFmtId="4" fontId="13" fillId="20" borderId="0" xfId="0" applyNumberFormat="1" applyFont="1" applyFill="1" applyBorder="1" applyAlignment="1" applyProtection="1">
      <alignment horizontal="right"/>
    </xf>
    <xf numFmtId="10" fontId="33" fillId="31" borderId="0" xfId="1" applyNumberFormat="1" applyFont="1" applyFill="1" applyBorder="1" applyAlignment="1" applyProtection="1">
      <alignment horizontal="right"/>
    </xf>
    <xf numFmtId="10" fontId="24" fillId="31" borderId="0" xfId="1" applyNumberFormat="1" applyFont="1" applyFill="1" applyBorder="1"/>
    <xf numFmtId="0" fontId="0" fillId="0" borderId="19" xfId="0" applyBorder="1"/>
    <xf numFmtId="0" fontId="13" fillId="21" borderId="21" xfId="0" applyFont="1" applyFill="1" applyBorder="1" applyAlignment="1" applyProtection="1">
      <alignment horizontal="left"/>
    </xf>
    <xf numFmtId="0" fontId="0" fillId="0" borderId="22" xfId="0" applyBorder="1"/>
    <xf numFmtId="49" fontId="13" fillId="21" borderId="22" xfId="0" applyNumberFormat="1" applyFont="1" applyFill="1" applyBorder="1" applyAlignment="1" applyProtection="1">
      <alignment horizontal="left"/>
    </xf>
    <xf numFmtId="49" fontId="0" fillId="0" borderId="22" xfId="0" applyNumberFormat="1" applyBorder="1"/>
    <xf numFmtId="0" fontId="13" fillId="21" borderId="22" xfId="0" applyFont="1" applyFill="1" applyBorder="1"/>
    <xf numFmtId="4" fontId="13" fillId="21" borderId="22" xfId="0" applyNumberFormat="1" applyFont="1" applyFill="1" applyBorder="1" applyAlignment="1" applyProtection="1">
      <alignment horizontal="right"/>
    </xf>
    <xf numFmtId="10" fontId="33" fillId="32" borderId="22" xfId="1" applyNumberFormat="1" applyFont="1" applyFill="1" applyBorder="1" applyAlignment="1" applyProtection="1">
      <alignment horizontal="right"/>
    </xf>
    <xf numFmtId="10" fontId="24" fillId="32" borderId="22" xfId="1" applyNumberFormat="1" applyFont="1" applyFill="1" applyBorder="1"/>
    <xf numFmtId="0" fontId="2" fillId="18" borderId="20" xfId="0" applyFont="1" applyFill="1" applyBorder="1" applyAlignment="1">
      <alignment horizontal="center"/>
    </xf>
    <xf numFmtId="0" fontId="2" fillId="18" borderId="0" xfId="0" applyFont="1" applyFill="1" applyBorder="1" applyAlignment="1">
      <alignment horizontal="center"/>
    </xf>
    <xf numFmtId="0" fontId="9" fillId="28" borderId="25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19" borderId="20" xfId="0" applyFont="1" applyFill="1" applyBorder="1" applyAlignment="1" applyProtection="1">
      <alignment horizontal="left"/>
    </xf>
    <xf numFmtId="0" fontId="2" fillId="19" borderId="0" xfId="0" applyFont="1" applyFill="1" applyBorder="1"/>
    <xf numFmtId="4" fontId="2" fillId="19" borderId="0" xfId="0" applyNumberFormat="1" applyFont="1" applyFill="1" applyBorder="1" applyAlignment="1" applyProtection="1">
      <alignment horizontal="right"/>
    </xf>
    <xf numFmtId="10" fontId="2" fillId="19" borderId="0" xfId="1" applyNumberFormat="1" applyFont="1" applyFill="1" applyBorder="1" applyAlignment="1" applyProtection="1">
      <alignment horizontal="right"/>
    </xf>
    <xf numFmtId="10" fontId="0" fillId="0" borderId="0" xfId="1" applyNumberFormat="1" applyFont="1" applyBorder="1"/>
    <xf numFmtId="0" fontId="7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2" fillId="18" borderId="29" xfId="0" applyFont="1" applyFill="1" applyBorder="1" applyAlignment="1">
      <alignment horizontal="center"/>
    </xf>
    <xf numFmtId="0" fontId="2" fillId="18" borderId="30" xfId="0" applyFont="1" applyFill="1" applyBorder="1" applyAlignment="1">
      <alignment horizontal="center"/>
    </xf>
    <xf numFmtId="0" fontId="2" fillId="18" borderId="17" xfId="0" applyFont="1" applyFill="1" applyBorder="1" applyAlignment="1">
      <alignment horizontal="center"/>
    </xf>
    <xf numFmtId="0" fontId="0" fillId="0" borderId="17" xfId="0" applyBorder="1"/>
    <xf numFmtId="0" fontId="2" fillId="18" borderId="3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2" fillId="0" borderId="0" xfId="0" applyFont="1" applyAlignment="1"/>
    <xf numFmtId="0" fontId="2" fillId="0" borderId="0" xfId="0" applyFont="1"/>
    <xf numFmtId="0" fontId="10" fillId="14" borderId="0" xfId="0" applyFont="1" applyFill="1" applyBorder="1" applyAlignment="1" applyProtection="1">
      <alignment horizontal="center" vertical="center" wrapText="1" readingOrder="1"/>
      <protection locked="0"/>
    </xf>
    <xf numFmtId="0" fontId="0" fillId="12" borderId="0" xfId="0" applyFont="1" applyFill="1" applyBorder="1" applyAlignment="1" applyProtection="1">
      <alignment vertical="top" wrapText="1"/>
      <protection locked="0"/>
    </xf>
    <xf numFmtId="0" fontId="10" fillId="14" borderId="0" xfId="0" applyFont="1" applyFill="1" applyBorder="1" applyAlignment="1" applyProtection="1">
      <alignment horizontal="right" vertical="center" wrapText="1" readingOrder="1"/>
      <protection locked="0"/>
    </xf>
    <xf numFmtId="0" fontId="0" fillId="12" borderId="0" xfId="0" applyFont="1" applyFill="1" applyBorder="1" applyAlignment="1" applyProtection="1">
      <alignment horizontal="right" vertical="top" wrapText="1"/>
      <protection locked="0"/>
    </xf>
    <xf numFmtId="0" fontId="26" fillId="14" borderId="0" xfId="0" applyFont="1" applyFill="1" applyBorder="1" applyAlignment="1" applyProtection="1">
      <alignment horizontal="center" vertical="center" wrapText="1" readingOrder="1"/>
      <protection locked="0"/>
    </xf>
    <xf numFmtId="0" fontId="23" fillId="12" borderId="0" xfId="0" applyFont="1" applyFill="1" applyBorder="1" applyAlignment="1" applyProtection="1">
      <alignment vertical="top" wrapText="1"/>
      <protection locked="0"/>
    </xf>
    <xf numFmtId="0" fontId="38" fillId="0" borderId="0" xfId="2" applyFont="1" applyBorder="1" applyAlignment="1" applyProtection="1">
      <alignment horizontal="center"/>
    </xf>
    <xf numFmtId="0" fontId="34" fillId="0" borderId="0" xfId="2"/>
    <xf numFmtId="0" fontId="36" fillId="22" borderId="43" xfId="2" applyFont="1" applyFill="1" applyBorder="1" applyAlignment="1">
      <alignment horizontal="center"/>
    </xf>
    <xf numFmtId="0" fontId="34" fillId="0" borderId="38" xfId="2" applyBorder="1"/>
    <xf numFmtId="0" fontId="36" fillId="22" borderId="38" xfId="2" applyFont="1" applyFill="1" applyBorder="1" applyAlignment="1">
      <alignment horizontal="center"/>
    </xf>
    <xf numFmtId="0" fontId="34" fillId="0" borderId="44" xfId="2" applyBorder="1"/>
    <xf numFmtId="0" fontId="34" fillId="0" borderId="0" xfId="2" applyFont="1" applyBorder="1" applyAlignment="1" applyProtection="1">
      <alignment horizontal="center"/>
    </xf>
    <xf numFmtId="0" fontId="35" fillId="19" borderId="39" xfId="2" applyFont="1" applyFill="1" applyBorder="1" applyAlignment="1">
      <alignment horizontal="center"/>
    </xf>
    <xf numFmtId="0" fontId="34" fillId="0" borderId="40" xfId="2" applyBorder="1"/>
    <xf numFmtId="0" fontId="35" fillId="19" borderId="40" xfId="2" applyFont="1" applyFill="1" applyBorder="1" applyAlignment="1">
      <alignment horizontal="center" wrapText="1"/>
    </xf>
    <xf numFmtId="0" fontId="34" fillId="0" borderId="40" xfId="2" applyBorder="1" applyAlignment="1">
      <alignment wrapText="1"/>
    </xf>
    <xf numFmtId="0" fontId="35" fillId="19" borderId="40" xfId="2" applyFont="1" applyFill="1" applyBorder="1" applyAlignment="1">
      <alignment horizontal="center"/>
    </xf>
    <xf numFmtId="0" fontId="34" fillId="0" borderId="42" xfId="2" applyBorder="1"/>
    <xf numFmtId="0" fontId="34" fillId="0" borderId="41" xfId="2" applyBorder="1"/>
    <xf numFmtId="0" fontId="34" fillId="12" borderId="31" xfId="2" applyFill="1" applyBorder="1"/>
    <xf numFmtId="0" fontId="34" fillId="12" borderId="46" xfId="2" applyFill="1" applyBorder="1"/>
    <xf numFmtId="0" fontId="35" fillId="0" borderId="45" xfId="2" applyFont="1" applyBorder="1"/>
    <xf numFmtId="0" fontId="35" fillId="0" borderId="31" xfId="2" applyFont="1" applyBorder="1"/>
    <xf numFmtId="4" fontId="34" fillId="12" borderId="31" xfId="2" applyNumberFormat="1" applyFill="1" applyBorder="1"/>
    <xf numFmtId="0" fontId="37" fillId="0" borderId="0" xfId="2" applyFont="1" applyBorder="1" applyAlignment="1" applyProtection="1">
      <alignment horizontal="center"/>
    </xf>
    <xf numFmtId="0" fontId="37" fillId="0" borderId="0" xfId="2" applyFont="1"/>
    <xf numFmtId="166" fontId="36" fillId="22" borderId="48" xfId="2" applyNumberFormat="1" applyFont="1" applyFill="1" applyBorder="1" applyAlignment="1" applyProtection="1">
      <alignment horizontal="right"/>
    </xf>
    <xf numFmtId="0" fontId="34" fillId="0" borderId="49" xfId="2" applyBorder="1"/>
    <xf numFmtId="4" fontId="36" fillId="22" borderId="48" xfId="2" applyNumberFormat="1" applyFont="1" applyFill="1" applyBorder="1" applyAlignment="1" applyProtection="1">
      <alignment horizontal="right"/>
    </xf>
    <xf numFmtId="0" fontId="36" fillId="22" borderId="47" xfId="2" applyFont="1" applyFill="1" applyBorder="1" applyAlignment="1" applyProtection="1"/>
    <xf numFmtId="0" fontId="36" fillId="22" borderId="48" xfId="2" applyFont="1" applyFill="1" applyBorder="1" applyAlignment="1" applyProtection="1"/>
    <xf numFmtId="0" fontId="2" fillId="19" borderId="50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13" fillId="22" borderId="0" xfId="0" applyFont="1" applyFill="1" applyBorder="1" applyAlignment="1" applyProtection="1"/>
    <xf numFmtId="0" fontId="13" fillId="22" borderId="0" xfId="0" applyFont="1" applyFill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13" fillId="22" borderId="0" xfId="0" applyNumberFormat="1" applyFont="1" applyFill="1" applyBorder="1" applyAlignment="1" applyProtection="1">
      <alignment horizontal="right"/>
    </xf>
    <xf numFmtId="166" fontId="13" fillId="22" borderId="0" xfId="0" applyNumberFormat="1" applyFont="1" applyFill="1" applyBorder="1" applyAlignment="1" applyProtection="1">
      <alignment horizontal="right"/>
    </xf>
    <xf numFmtId="4" fontId="0" fillId="12" borderId="0" xfId="0" applyNumberFormat="1" applyFill="1" applyBorder="1" applyAlignment="1">
      <alignment horizontal="center"/>
    </xf>
    <xf numFmtId="0" fontId="2" fillId="19" borderId="39" xfId="0" applyFont="1" applyFill="1" applyBorder="1" applyAlignment="1">
      <alignment horizontal="center"/>
    </xf>
    <xf numFmtId="0" fontId="0" fillId="0" borderId="40" xfId="0" applyBorder="1"/>
    <xf numFmtId="0" fontId="2" fillId="19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165" fontId="11" fillId="10" borderId="22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11" borderId="22" xfId="0" applyFont="1" applyFill="1" applyBorder="1" applyAlignment="1">
      <alignment horizontal="right"/>
    </xf>
    <xf numFmtId="10" fontId="17" fillId="11" borderId="22" xfId="0" applyNumberFormat="1" applyFont="1" applyFill="1" applyBorder="1"/>
    <xf numFmtId="165" fontId="11" fillId="1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11" borderId="0" xfId="0" applyFont="1" applyFill="1" applyBorder="1" applyAlignment="1">
      <alignment horizontal="right"/>
    </xf>
    <xf numFmtId="0" fontId="0" fillId="11" borderId="0" xfId="0" applyFont="1" applyFill="1" applyBorder="1" applyAlignment="1">
      <alignment horizontal="right" readingOrder="1"/>
    </xf>
    <xf numFmtId="0" fontId="11" fillId="23" borderId="22" xfId="0" applyFont="1" applyFill="1" applyBorder="1" applyAlignment="1" applyProtection="1">
      <alignment vertical="center" wrapText="1" readingOrder="1"/>
      <protection locked="0"/>
    </xf>
    <xf numFmtId="165" fontId="11" fillId="23" borderId="22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3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23" borderId="30" xfId="0" applyFont="1" applyFill="1" applyBorder="1" applyAlignment="1" applyProtection="1">
      <alignment vertical="center" wrapText="1" readingOrder="1"/>
      <protection locked="0"/>
    </xf>
    <xf numFmtId="165" fontId="11" fillId="23" borderId="30" xfId="0" applyNumberFormat="1" applyFont="1" applyFill="1" applyBorder="1" applyAlignment="1" applyProtection="1">
      <alignment horizontal="right" vertical="center" wrapText="1" readingOrder="1"/>
      <protection locked="0"/>
    </xf>
    <xf numFmtId="165" fontId="11" fillId="23" borderId="30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25" borderId="30" xfId="0" applyNumberFormat="1" applyFont="1" applyFill="1" applyBorder="1" applyAlignment="1" applyProtection="1">
      <alignment horizontal="right" vertical="center" wrapText="1" readingOrder="1"/>
      <protection locked="0"/>
    </xf>
    <xf numFmtId="10" fontId="17" fillId="26" borderId="30" xfId="0" applyNumberFormat="1" applyFont="1" applyFill="1" applyBorder="1"/>
    <xf numFmtId="10" fontId="11" fillId="25" borderId="22" xfId="0" applyNumberFormat="1" applyFont="1" applyFill="1" applyBorder="1" applyAlignment="1" applyProtection="1">
      <alignment horizontal="right" vertical="center" wrapText="1" readingOrder="1"/>
      <protection locked="0"/>
    </xf>
    <xf numFmtId="10" fontId="17" fillId="26" borderId="22" xfId="0" applyNumberFormat="1" applyFont="1" applyFill="1" applyBorder="1"/>
    <xf numFmtId="0" fontId="0" fillId="24" borderId="30" xfId="0" applyFill="1" applyBorder="1" applyAlignment="1"/>
    <xf numFmtId="10" fontId="11" fillId="23" borderId="30" xfId="0" applyNumberFormat="1" applyFont="1" applyFill="1" applyBorder="1" applyAlignment="1" applyProtection="1">
      <alignment horizontal="right" vertical="center" wrapText="1" readingOrder="1"/>
      <protection locked="0"/>
    </xf>
    <xf numFmtId="10" fontId="17" fillId="24" borderId="30" xfId="0" applyNumberFormat="1" applyFont="1" applyFill="1" applyBorder="1"/>
    <xf numFmtId="0" fontId="0" fillId="24" borderId="22" xfId="0" applyFont="1" applyFill="1" applyBorder="1" applyAlignment="1"/>
    <xf numFmtId="10" fontId="11" fillId="23" borderId="22" xfId="0" applyNumberFormat="1" applyFont="1" applyFill="1" applyBorder="1" applyAlignment="1" applyProtection="1">
      <alignment horizontal="right" vertical="center" wrapText="1" readingOrder="1"/>
      <protection locked="0"/>
    </xf>
    <xf numFmtId="10" fontId="17" fillId="24" borderId="22" xfId="0" applyNumberFormat="1" applyFont="1" applyFill="1" applyBorder="1"/>
    <xf numFmtId="0" fontId="3" fillId="6" borderId="22" xfId="0" applyFont="1" applyFill="1" applyBorder="1" applyAlignment="1" applyProtection="1">
      <alignment vertical="center" wrapText="1" readingOrder="1"/>
      <protection locked="0"/>
    </xf>
    <xf numFmtId="0" fontId="0" fillId="7" borderId="22" xfId="0" applyFont="1" applyFill="1" applyBorder="1"/>
    <xf numFmtId="165" fontId="3" fillId="6" borderId="22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6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7" borderId="22" xfId="0" applyFont="1" applyFill="1" applyBorder="1" applyAlignment="1">
      <alignment horizontal="center"/>
    </xf>
    <xf numFmtId="10" fontId="3" fillId="6" borderId="22" xfId="1" applyNumberFormat="1" applyFont="1" applyFill="1" applyBorder="1" applyAlignment="1" applyProtection="1">
      <alignment horizontal="right" vertical="center" wrapText="1" readingOrder="1"/>
      <protection locked="0"/>
    </xf>
    <xf numFmtId="0" fontId="3" fillId="15" borderId="22" xfId="0" applyFont="1" applyFill="1" applyBorder="1" applyAlignment="1" applyProtection="1">
      <alignment vertical="center" wrapText="1" readingOrder="1"/>
      <protection locked="0"/>
    </xf>
    <xf numFmtId="0" fontId="0" fillId="16" borderId="22" xfId="0" applyFont="1" applyFill="1" applyBorder="1"/>
    <xf numFmtId="165" fontId="3" fillId="15" borderId="22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15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6" borderId="22" xfId="0" applyFont="1" applyFill="1" applyBorder="1" applyAlignment="1">
      <alignment horizontal="center"/>
    </xf>
    <xf numFmtId="10" fontId="3" fillId="15" borderId="22" xfId="1" applyNumberFormat="1" applyFont="1" applyFill="1" applyBorder="1" applyAlignment="1" applyProtection="1">
      <alignment horizontal="right" vertical="center" wrapText="1" readingOrder="1"/>
      <protection locked="0"/>
    </xf>
    <xf numFmtId="0" fontId="3" fillId="4" borderId="30" xfId="0" applyFont="1" applyFill="1" applyBorder="1" applyAlignment="1" applyProtection="1">
      <alignment vertical="center" wrapText="1" readingOrder="1"/>
      <protection locked="0"/>
    </xf>
    <xf numFmtId="0" fontId="0" fillId="5" borderId="30" xfId="0" applyFont="1" applyFill="1" applyBorder="1"/>
    <xf numFmtId="165" fontId="3" fillId="4" borderId="3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4" borderId="3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5" borderId="30" xfId="0" applyFont="1" applyFill="1" applyBorder="1" applyAlignment="1">
      <alignment horizontal="center"/>
    </xf>
    <xf numFmtId="10" fontId="3" fillId="4" borderId="30" xfId="1" applyNumberFormat="1" applyFont="1" applyFill="1" applyBorder="1" applyAlignment="1" applyProtection="1">
      <alignment horizontal="right" vertical="center" wrapText="1" readingOrder="1"/>
      <protection locked="0"/>
    </xf>
    <xf numFmtId="0" fontId="11" fillId="17" borderId="0" xfId="0" applyFont="1" applyFill="1" applyBorder="1" applyAlignment="1" applyProtection="1">
      <alignment vertical="center" wrapText="1" readingOrder="1"/>
      <protection locked="0"/>
    </xf>
    <xf numFmtId="0" fontId="0" fillId="13" borderId="0" xfId="0" applyFont="1" applyFill="1" applyBorder="1"/>
    <xf numFmtId="0" fontId="3" fillId="17" borderId="0" xfId="0" applyFont="1" applyFill="1" applyBorder="1" applyAlignment="1" applyProtection="1">
      <alignment vertical="center" wrapText="1" readingOrder="1"/>
      <protection locked="0"/>
    </xf>
    <xf numFmtId="165" fontId="3" fillId="17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17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3" borderId="0" xfId="0" applyFont="1" applyFill="1" applyBorder="1" applyAlignment="1">
      <alignment horizontal="center"/>
    </xf>
    <xf numFmtId="10" fontId="3" fillId="17" borderId="0" xfId="1" applyNumberFormat="1" applyFont="1" applyFill="1" applyBorder="1" applyAlignment="1" applyProtection="1">
      <alignment horizontal="right" vertical="center" wrapText="1" readingOrder="1"/>
      <protection locked="0"/>
    </xf>
    <xf numFmtId="0" fontId="3" fillId="4" borderId="0" xfId="0" applyFont="1" applyFill="1" applyBorder="1" applyAlignment="1" applyProtection="1">
      <alignment vertical="center" wrapText="1" readingOrder="1"/>
      <protection locked="0"/>
    </xf>
    <xf numFmtId="165" fontId="3" fillId="4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3" fillId="4" borderId="0" xfId="1" applyNumberFormat="1" applyFont="1" applyFill="1" applyBorder="1" applyAlignment="1" applyProtection="1">
      <alignment horizontal="right" vertical="center" wrapText="1" readingOrder="1"/>
      <protection locked="0"/>
    </xf>
    <xf numFmtId="0" fontId="3" fillId="15" borderId="0" xfId="0" applyFont="1" applyFill="1" applyBorder="1" applyAlignment="1" applyProtection="1">
      <alignment vertical="center" wrapText="1" readingOrder="1"/>
      <protection locked="0"/>
    </xf>
    <xf numFmtId="165" fontId="3" fillId="15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15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3" fillId="15" borderId="0" xfId="1" applyNumberFormat="1" applyFont="1" applyFill="1" applyBorder="1" applyAlignment="1" applyProtection="1">
      <alignment horizontal="right" vertical="center" wrapText="1" readingOrder="1"/>
      <protection locked="0"/>
    </xf>
    <xf numFmtId="0" fontId="3" fillId="2" borderId="0" xfId="0" applyFont="1" applyFill="1" applyBorder="1" applyAlignment="1" applyProtection="1">
      <alignment vertical="center" wrapText="1" readingOrder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0" xfId="1" applyNumberFormat="1" applyFont="1" applyFill="1" applyBorder="1" applyAlignment="1" applyProtection="1">
      <alignment horizontal="right" vertical="center" wrapText="1" readingOrder="1"/>
      <protection locked="0"/>
    </xf>
    <xf numFmtId="0" fontId="0" fillId="9" borderId="26" xfId="0" applyFont="1" applyFill="1" applyBorder="1" applyAlignment="1" applyProtection="1">
      <alignment horizontal="center" vertical="top" wrapText="1"/>
      <protection locked="0"/>
    </xf>
    <xf numFmtId="0" fontId="3" fillId="2" borderId="30" xfId="0" applyFont="1" applyFill="1" applyBorder="1" applyAlignment="1" applyProtection="1">
      <alignment vertical="center" wrapText="1" readingOrder="1"/>
      <protection locked="0"/>
    </xf>
    <xf numFmtId="0" fontId="0" fillId="3" borderId="30" xfId="0" applyFont="1" applyFill="1" applyBorder="1"/>
    <xf numFmtId="165" fontId="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2" borderId="3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30" xfId="0" applyFont="1" applyFill="1" applyBorder="1" applyAlignment="1">
      <alignment horizontal="center"/>
    </xf>
    <xf numFmtId="10" fontId="3" fillId="2" borderId="30" xfId="1" applyNumberFormat="1" applyFont="1" applyFill="1" applyBorder="1" applyAlignment="1" applyProtection="1">
      <alignment horizontal="right" vertical="center" wrapText="1" readingOrder="1"/>
      <protection locked="0"/>
    </xf>
    <xf numFmtId="10" fontId="0" fillId="3" borderId="30" xfId="1" applyNumberFormat="1" applyFont="1" applyFill="1" applyBorder="1"/>
    <xf numFmtId="0" fontId="14" fillId="0" borderId="0" xfId="0" applyFont="1" applyAlignment="1" applyProtection="1">
      <alignment vertical="top" wrapText="1" readingOrder="1"/>
      <protection locked="0"/>
    </xf>
    <xf numFmtId="0" fontId="0" fillId="0" borderId="0" xfId="0" applyAlignment="1"/>
    <xf numFmtId="0" fontId="2" fillId="0" borderId="0" xfId="0" applyFont="1" applyBorder="1" applyAlignment="1"/>
    <xf numFmtId="10" fontId="11" fillId="3" borderId="30" xfId="1" applyNumberFormat="1" applyFont="1" applyFill="1" applyBorder="1" applyAlignment="1"/>
    <xf numFmtId="10" fontId="11" fillId="3" borderId="17" xfId="1" applyNumberFormat="1" applyFont="1" applyFill="1" applyBorder="1" applyAlignment="1"/>
    <xf numFmtId="10" fontId="0" fillId="16" borderId="19" xfId="1" applyNumberFormat="1" applyFont="1" applyFill="1" applyBorder="1"/>
    <xf numFmtId="10" fontId="0" fillId="3" borderId="19" xfId="1" applyNumberFormat="1" applyFont="1" applyFill="1" applyBorder="1"/>
    <xf numFmtId="10" fontId="0" fillId="13" borderId="19" xfId="1" applyNumberFormat="1" applyFont="1" applyFill="1" applyBorder="1"/>
    <xf numFmtId="10" fontId="0" fillId="5" borderId="19" xfId="1" applyNumberFormat="1" applyFont="1" applyFill="1" applyBorder="1"/>
    <xf numFmtId="10" fontId="0" fillId="16" borderId="23" xfId="1" applyNumberFormat="1" applyFont="1" applyFill="1" applyBorder="1"/>
    <xf numFmtId="10" fontId="0" fillId="5" borderId="17" xfId="1" applyNumberFormat="1" applyFont="1" applyFill="1" applyBorder="1"/>
    <xf numFmtId="10" fontId="0" fillId="7" borderId="23" xfId="1" applyNumberFormat="1" applyFont="1" applyFill="1" applyBorder="1"/>
    <xf numFmtId="10" fontId="17" fillId="24" borderId="30" xfId="0" applyNumberFormat="1" applyFont="1" applyFill="1" applyBorder="1" applyAlignment="1"/>
    <xf numFmtId="10" fontId="17" fillId="24" borderId="17" xfId="0" applyNumberFormat="1" applyFont="1" applyFill="1" applyBorder="1" applyAlignment="1"/>
    <xf numFmtId="10" fontId="17" fillId="24" borderId="22" xfId="0" applyNumberFormat="1" applyFont="1" applyFill="1" applyBorder="1" applyAlignment="1"/>
    <xf numFmtId="10" fontId="17" fillId="24" borderId="23" xfId="0" applyNumberFormat="1" applyFont="1" applyFill="1" applyBorder="1" applyAlignment="1"/>
    <xf numFmtId="10" fontId="17" fillId="26" borderId="30" xfId="0" applyNumberFormat="1" applyFont="1" applyFill="1" applyBorder="1" applyAlignment="1"/>
    <xf numFmtId="10" fontId="17" fillId="26" borderId="17" xfId="0" applyNumberFormat="1" applyFont="1" applyFill="1" applyBorder="1" applyAlignment="1"/>
    <xf numFmtId="10" fontId="17" fillId="26" borderId="22" xfId="0" applyNumberFormat="1" applyFont="1" applyFill="1" applyBorder="1" applyAlignment="1"/>
    <xf numFmtId="10" fontId="17" fillId="26" borderId="23" xfId="0" applyNumberFormat="1" applyFont="1" applyFill="1" applyBorder="1" applyAlignment="1"/>
    <xf numFmtId="2" fontId="0" fillId="0" borderId="0" xfId="0" applyNumberFormat="1" applyBorder="1"/>
    <xf numFmtId="0" fontId="0" fillId="9" borderId="8" xfId="0" applyFill="1" applyBorder="1"/>
    <xf numFmtId="10" fontId="0" fillId="12" borderId="0" xfId="0" applyNumberFormat="1" applyFont="1" applyFill="1" applyBorder="1" applyAlignment="1">
      <alignment readingOrder="1"/>
    </xf>
    <xf numFmtId="10" fontId="29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31" xfId="0" applyNumberFormat="1" applyFont="1" applyFill="1" applyBorder="1" applyAlignment="1" applyProtection="1">
      <alignment horizontal="center" vertical="center" wrapText="1" readingOrder="1"/>
      <protection locked="0"/>
    </xf>
    <xf numFmtId="10" fontId="29" fillId="14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23" fillId="12" borderId="0" xfId="0" applyNumberFormat="1" applyFont="1" applyFill="1" applyBorder="1" applyAlignment="1">
      <alignment horizontal="center"/>
    </xf>
    <xf numFmtId="10" fontId="29" fillId="14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30" fillId="12" borderId="0" xfId="0" applyNumberFormat="1" applyFont="1" applyFill="1" applyBorder="1" applyAlignment="1">
      <alignment horizontal="center"/>
    </xf>
    <xf numFmtId="10" fontId="29" fillId="8" borderId="31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8" borderId="0" xfId="0" applyNumberFormat="1" applyFont="1" applyFill="1" applyBorder="1" applyAlignment="1" applyProtection="1">
      <alignment horizontal="right" vertical="center" readingOrder="1"/>
      <protection locked="0"/>
    </xf>
    <xf numFmtId="10" fontId="0" fillId="9" borderId="19" xfId="0" applyNumberFormat="1" applyFont="1" applyFill="1" applyBorder="1" applyAlignment="1"/>
    <xf numFmtId="10" fontId="25" fillId="9" borderId="19" xfId="0" applyNumberFormat="1" applyFont="1" applyFill="1" applyBorder="1" applyAlignment="1">
      <alignment horizontal="center" vertical="center"/>
    </xf>
    <xf numFmtId="10" fontId="25" fillId="9" borderId="19" xfId="0" applyNumberFormat="1" applyFont="1" applyFill="1" applyBorder="1" applyAlignment="1">
      <alignment horizontal="center"/>
    </xf>
    <xf numFmtId="10" fontId="25" fillId="9" borderId="23" xfId="0" applyNumberFormat="1" applyFont="1" applyFill="1" applyBorder="1" applyAlignment="1">
      <alignment horizontal="center" vertical="center"/>
    </xf>
    <xf numFmtId="10" fontId="25" fillId="9" borderId="19" xfId="0" applyNumberFormat="1" applyFont="1" applyFill="1" applyBorder="1" applyAlignment="1">
      <alignment horizontal="center" vertical="center"/>
    </xf>
    <xf numFmtId="0" fontId="3" fillId="14" borderId="0" xfId="0" applyFont="1" applyFill="1" applyBorder="1" applyAlignment="1" applyProtection="1">
      <alignment vertical="center" wrapText="1" readingOrder="1"/>
      <protection locked="0"/>
    </xf>
    <xf numFmtId="0" fontId="3" fillId="23" borderId="20" xfId="0" applyFont="1" applyFill="1" applyBorder="1" applyAlignment="1" applyProtection="1">
      <alignment vertical="center" wrapText="1" readingOrder="1"/>
      <protection locked="0"/>
    </xf>
    <xf numFmtId="0" fontId="3" fillId="23" borderId="0" xfId="0" applyFont="1" applyFill="1" applyBorder="1" applyAlignment="1" applyProtection="1">
      <alignment vertical="center" wrapText="1" readingOrder="1"/>
      <protection locked="0"/>
    </xf>
    <xf numFmtId="0" fontId="3" fillId="10" borderId="0" xfId="0" applyFont="1" applyFill="1" applyBorder="1" applyAlignment="1" applyProtection="1">
      <alignment vertical="center" wrapText="1" readingOrder="1"/>
      <protection locked="0"/>
    </xf>
    <xf numFmtId="165" fontId="11" fillId="25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6" borderId="0" xfId="0" applyFont="1" applyFill="1" applyBorder="1" applyAlignment="1">
      <alignment horizontal="center"/>
    </xf>
    <xf numFmtId="2" fontId="3" fillId="24" borderId="0" xfId="0" applyNumberFormat="1" applyFont="1" applyFill="1" applyBorder="1" applyAlignment="1">
      <alignment horizontal="center"/>
    </xf>
    <xf numFmtId="4" fontId="3" fillId="11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horizontal="center"/>
    </xf>
    <xf numFmtId="0" fontId="0" fillId="0" borderId="19" xfId="0" applyBorder="1" applyAlignment="1"/>
    <xf numFmtId="0" fontId="39" fillId="0" borderId="0" xfId="0" applyFont="1" applyBorder="1" applyAlignment="1">
      <alignment horizontal="center"/>
    </xf>
    <xf numFmtId="0" fontId="3" fillId="30" borderId="0" xfId="0" applyFont="1" applyFill="1" applyBorder="1" applyAlignment="1" applyProtection="1">
      <alignment vertical="center" wrapText="1" readingOrder="1"/>
      <protection locked="0"/>
    </xf>
    <xf numFmtId="4" fontId="3" fillId="29" borderId="0" xfId="0" applyNumberFormat="1" applyFont="1" applyFill="1" applyBorder="1" applyAlignment="1"/>
    <xf numFmtId="10" fontId="2" fillId="19" borderId="0" xfId="0" applyNumberFormat="1" applyFont="1" applyFill="1" applyBorder="1" applyAlignment="1" applyProtection="1">
      <alignment horizontal="right"/>
    </xf>
    <xf numFmtId="10" fontId="0" fillId="0" borderId="19" xfId="0" applyNumberFormat="1" applyBorder="1"/>
    <xf numFmtId="10" fontId="13" fillId="20" borderId="0" xfId="0" applyNumberFormat="1" applyFont="1" applyFill="1" applyBorder="1" applyAlignment="1" applyProtection="1">
      <alignment horizontal="right"/>
    </xf>
    <xf numFmtId="10" fontId="13" fillId="21" borderId="22" xfId="0" applyNumberFormat="1" applyFont="1" applyFill="1" applyBorder="1" applyAlignment="1" applyProtection="1">
      <alignment horizontal="right"/>
    </xf>
    <xf numFmtId="10" fontId="0" fillId="0" borderId="23" xfId="0" applyNumberFormat="1" applyBorder="1"/>
    <xf numFmtId="0" fontId="3" fillId="23" borderId="29" xfId="0" applyFont="1" applyFill="1" applyBorder="1" applyAlignment="1" applyProtection="1">
      <alignment vertical="center" wrapText="1" readingOrder="1"/>
      <protection locked="0"/>
    </xf>
    <xf numFmtId="0" fontId="3" fillId="23" borderId="21" xfId="0" applyFont="1" applyFill="1" applyBorder="1" applyAlignment="1" applyProtection="1">
      <alignment vertical="center" wrapText="1" readingOrder="1"/>
      <protection locked="0"/>
    </xf>
    <xf numFmtId="0" fontId="3" fillId="23" borderId="30" xfId="0" applyFont="1" applyFill="1" applyBorder="1" applyAlignment="1" applyProtection="1">
      <alignment vertical="center" wrapText="1" readingOrder="1"/>
      <protection locked="0"/>
    </xf>
    <xf numFmtId="0" fontId="3" fillId="23" borderId="22" xfId="0" applyFont="1" applyFill="1" applyBorder="1" applyAlignment="1" applyProtection="1">
      <alignment vertical="center" wrapText="1" readingOrder="1"/>
      <protection locked="0"/>
    </xf>
    <xf numFmtId="0" fontId="0" fillId="0" borderId="30" xfId="0" applyBorder="1" applyAlignment="1"/>
    <xf numFmtId="0" fontId="3" fillId="10" borderId="30" xfId="0" applyFont="1" applyFill="1" applyBorder="1" applyAlignment="1" applyProtection="1">
      <alignment vertical="center" wrapText="1" readingOrder="1"/>
      <protection locked="0"/>
    </xf>
    <xf numFmtId="4" fontId="3" fillId="11" borderId="0" xfId="0" applyNumberFormat="1" applyFont="1" applyFill="1" applyBorder="1" applyAlignment="1">
      <alignment horizontal="center" readingOrder="1"/>
    </xf>
    <xf numFmtId="0" fontId="3" fillId="11" borderId="0" xfId="0" applyFont="1" applyFill="1" applyBorder="1" applyAlignment="1">
      <alignment horizontal="center"/>
    </xf>
    <xf numFmtId="4" fontId="3" fillId="24" borderId="30" xfId="0" applyNumberFormat="1" applyFont="1" applyFill="1" applyBorder="1" applyAlignment="1">
      <alignment horizontal="center"/>
    </xf>
    <xf numFmtId="10" fontId="17" fillId="11" borderId="30" xfId="0" applyNumberFormat="1" applyFont="1" applyFill="1" applyBorder="1" applyAlignment="1"/>
    <xf numFmtId="0" fontId="0" fillId="0" borderId="17" xfId="0" applyBorder="1" applyAlignment="1"/>
    <xf numFmtId="4" fontId="3" fillId="0" borderId="0" xfId="0" applyNumberFormat="1" applyFont="1" applyBorder="1" applyAlignment="1"/>
    <xf numFmtId="4" fontId="3" fillId="11" borderId="0" xfId="0" applyNumberFormat="1" applyFont="1" applyFill="1" applyBorder="1" applyAlignment="1">
      <alignment horizontal="left"/>
    </xf>
    <xf numFmtId="10" fontId="3" fillId="11" borderId="0" xfId="0" applyNumberFormat="1" applyFont="1" applyFill="1" applyBorder="1" applyAlignment="1">
      <alignment horizontal="right" vertical="center"/>
    </xf>
    <xf numFmtId="10" fontId="3" fillId="11" borderId="19" xfId="0" applyNumberFormat="1" applyFont="1" applyFill="1" applyBorder="1" applyAlignment="1">
      <alignment horizontal="right" vertical="center"/>
    </xf>
    <xf numFmtId="0" fontId="8" fillId="0" borderId="1" xfId="0" applyFont="1" applyBorder="1" applyAlignment="1"/>
    <xf numFmtId="165" fontId="11" fillId="30" borderId="0" xfId="0" applyNumberFormat="1" applyFont="1" applyFill="1" applyBorder="1" applyAlignment="1" applyProtection="1">
      <alignment vertical="center" wrapText="1" readingOrder="1"/>
      <protection locked="0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0000FF"/>
      <color rgb="FF0000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"/>
  <sheetViews>
    <sheetView workbookViewId="0">
      <selection activeCell="AC11" sqref="AC11"/>
    </sheetView>
  </sheetViews>
  <sheetFormatPr defaultRowHeight="15" x14ac:dyDescent="0.25"/>
  <cols>
    <col min="1" max="1" width="1.28515625" customWidth="1"/>
    <col min="2" max="2" width="11.5703125" customWidth="1"/>
    <col min="3" max="3" width="14.28515625" customWidth="1"/>
    <col min="4" max="4" width="6.28515625" customWidth="1"/>
    <col min="5" max="5" width="4" customWidth="1"/>
    <col min="6" max="6" width="4.85546875" customWidth="1"/>
    <col min="7" max="7" width="5.28515625" customWidth="1"/>
    <col min="8" max="8" width="5.5703125" customWidth="1"/>
    <col min="9" max="9" width="14.42578125" style="47" customWidth="1"/>
    <col min="10" max="10" width="17.5703125" style="47" customWidth="1"/>
    <col min="11" max="11" width="12.140625" customWidth="1"/>
    <col min="12" max="12" width="0.140625" customWidth="1"/>
    <col min="13" max="13" width="1" customWidth="1"/>
    <col min="14" max="14" width="13.85546875" style="74" customWidth="1"/>
    <col min="15" max="15" width="0.85546875" customWidth="1"/>
    <col min="16" max="16" width="3.28515625" customWidth="1"/>
    <col min="17" max="17" width="14.7109375" customWidth="1"/>
    <col min="18" max="18" width="1" customWidth="1"/>
    <col min="19" max="19" width="1.42578125" hidden="1" customWidth="1"/>
    <col min="20" max="20" width="12" customWidth="1"/>
    <col min="21" max="21" width="10.140625" bestFit="1" customWidth="1"/>
  </cols>
  <sheetData>
    <row r="1" spans="2:25" x14ac:dyDescent="0.25">
      <c r="B1" s="263" t="s">
        <v>0</v>
      </c>
      <c r="C1" s="264"/>
      <c r="D1" s="264"/>
      <c r="E1" s="264"/>
      <c r="F1" s="264"/>
      <c r="G1" s="264"/>
    </row>
    <row r="2" spans="2:25" x14ac:dyDescent="0.25">
      <c r="B2" s="264"/>
      <c r="C2" s="264"/>
      <c r="D2" s="264"/>
      <c r="E2" s="264"/>
      <c r="F2" s="264"/>
      <c r="G2" s="264"/>
      <c r="L2" s="265"/>
      <c r="M2" s="264"/>
      <c r="N2" s="264"/>
      <c r="P2" s="266"/>
      <c r="Q2" s="264"/>
    </row>
    <row r="3" spans="2:25" x14ac:dyDescent="0.25">
      <c r="B3" s="263" t="s">
        <v>1</v>
      </c>
      <c r="C3" s="264"/>
      <c r="D3" s="264"/>
      <c r="E3" s="264"/>
      <c r="L3" s="264"/>
      <c r="M3" s="264"/>
      <c r="N3" s="264"/>
      <c r="P3" s="264"/>
      <c r="Q3" s="264"/>
    </row>
    <row r="4" spans="2:25" x14ac:dyDescent="0.25">
      <c r="B4" s="264"/>
      <c r="C4" s="264"/>
      <c r="D4" s="264"/>
      <c r="E4" s="264"/>
    </row>
    <row r="5" spans="2:25" x14ac:dyDescent="0.25">
      <c r="B5" s="263" t="s">
        <v>2</v>
      </c>
      <c r="C5" s="264"/>
      <c r="D5" s="264"/>
    </row>
    <row r="6" spans="2:25" x14ac:dyDescent="0.25">
      <c r="D6" s="40"/>
      <c r="E6" s="40"/>
      <c r="F6" s="40"/>
      <c r="G6" s="40"/>
      <c r="H6" s="40"/>
      <c r="I6" s="46"/>
      <c r="J6" s="46"/>
      <c r="K6" s="40"/>
      <c r="L6" s="40"/>
    </row>
    <row r="7" spans="2:25" x14ac:dyDescent="0.25">
      <c r="D7" s="261" t="s">
        <v>201</v>
      </c>
      <c r="E7" s="262"/>
      <c r="F7" s="262"/>
      <c r="G7" s="262"/>
      <c r="H7" s="262"/>
      <c r="I7" s="262"/>
      <c r="J7" s="262"/>
      <c r="K7" s="262"/>
      <c r="L7" s="262"/>
    </row>
    <row r="8" spans="2:25" x14ac:dyDescent="0.25">
      <c r="D8" s="71"/>
      <c r="E8" s="267" t="s">
        <v>4</v>
      </c>
      <c r="F8" s="267"/>
      <c r="G8" s="267"/>
      <c r="H8" s="267"/>
      <c r="I8" s="267"/>
      <c r="J8" s="267"/>
      <c r="K8" s="267"/>
      <c r="L8" s="71"/>
    </row>
    <row r="9" spans="2:25" ht="24.75" thickBot="1" x14ac:dyDescent="0.3">
      <c r="B9" s="268" t="s">
        <v>5</v>
      </c>
      <c r="C9" s="269"/>
      <c r="D9" s="269"/>
      <c r="E9" s="269"/>
      <c r="F9" s="269"/>
      <c r="G9" s="269"/>
      <c r="H9" s="269"/>
      <c r="I9" s="49"/>
      <c r="J9" s="73" t="s">
        <v>214</v>
      </c>
      <c r="K9" s="156" t="s">
        <v>215</v>
      </c>
      <c r="L9" s="269"/>
      <c r="M9" s="269"/>
      <c r="N9" s="270" t="s">
        <v>200</v>
      </c>
      <c r="O9" s="269"/>
      <c r="P9" s="269"/>
      <c r="Q9" s="260" t="s">
        <v>209</v>
      </c>
      <c r="R9" s="248"/>
      <c r="S9" s="247" t="s">
        <v>210</v>
      </c>
      <c r="T9" s="248"/>
    </row>
    <row r="10" spans="2:25" ht="25.5" customHeight="1" thickTop="1" x14ac:dyDescent="0.25">
      <c r="B10" s="4"/>
      <c r="C10" s="253" t="s">
        <v>6</v>
      </c>
      <c r="D10" s="254"/>
      <c r="E10" s="254"/>
      <c r="F10" s="254"/>
      <c r="G10" s="255"/>
      <c r="H10" s="254"/>
      <c r="I10" s="48"/>
      <c r="J10" s="79" t="s">
        <v>7</v>
      </c>
      <c r="K10" s="148" t="s">
        <v>8</v>
      </c>
      <c r="L10" s="254"/>
      <c r="M10" s="254"/>
      <c r="N10" s="255" t="s">
        <v>9</v>
      </c>
      <c r="O10" s="254"/>
      <c r="P10" s="254"/>
      <c r="Q10" s="258" t="s">
        <v>218</v>
      </c>
      <c r="R10" s="259"/>
      <c r="S10" s="256" t="s">
        <v>219</v>
      </c>
      <c r="T10" s="257"/>
      <c r="V10" s="204"/>
      <c r="W10" s="204"/>
      <c r="X10" s="204"/>
      <c r="Y10" s="204"/>
    </row>
    <row r="11" spans="2:25" x14ac:dyDescent="0.25">
      <c r="B11" s="3"/>
      <c r="C11" s="240" t="s">
        <v>12</v>
      </c>
      <c r="D11" s="241"/>
      <c r="E11" s="241"/>
      <c r="F11" s="241"/>
      <c r="G11" s="240"/>
      <c r="H11" s="241"/>
      <c r="I11" s="52"/>
      <c r="J11" s="77">
        <v>2666886</v>
      </c>
      <c r="K11" s="53">
        <v>3427100</v>
      </c>
      <c r="L11" s="241"/>
      <c r="M11" s="241"/>
      <c r="N11" s="242">
        <v>3292612.28</v>
      </c>
      <c r="O11" s="241"/>
      <c r="P11" s="241"/>
      <c r="Q11" s="251">
        <f>N11/J11</f>
        <v>1.2346280568423247</v>
      </c>
      <c r="R11" s="252"/>
      <c r="S11" s="693"/>
      <c r="T11" s="78">
        <f>N11/K11</f>
        <v>0.96075757345860924</v>
      </c>
      <c r="U11" s="695"/>
      <c r="V11" s="698"/>
      <c r="W11" s="699"/>
      <c r="X11" s="204"/>
      <c r="Y11" s="700"/>
    </row>
    <row r="12" spans="2:25" x14ac:dyDescent="0.25">
      <c r="B12" s="1" t="s">
        <v>13</v>
      </c>
      <c r="C12" s="244" t="s">
        <v>14</v>
      </c>
      <c r="D12" s="245"/>
      <c r="E12" s="245"/>
      <c r="F12" s="245"/>
      <c r="G12" s="244"/>
      <c r="H12" s="245"/>
      <c r="I12" s="50"/>
      <c r="J12" s="75">
        <v>2666886</v>
      </c>
      <c r="K12" s="51">
        <v>3427100</v>
      </c>
      <c r="L12" s="245"/>
      <c r="M12" s="245"/>
      <c r="N12" s="246">
        <v>3292612.28</v>
      </c>
      <c r="O12" s="245"/>
      <c r="P12" s="245"/>
      <c r="Q12" s="249">
        <f>N12/J12</f>
        <v>1.2346280568423247</v>
      </c>
      <c r="R12" s="250"/>
      <c r="S12" s="88"/>
      <c r="T12" s="697">
        <f>N12/K12</f>
        <v>0.96075757345860924</v>
      </c>
      <c r="V12" s="698"/>
      <c r="W12" s="698"/>
      <c r="X12" s="204"/>
      <c r="Y12" s="701"/>
    </row>
    <row r="13" spans="2:25" x14ac:dyDescent="0.25">
      <c r="B13" s="3"/>
      <c r="C13" s="240" t="s">
        <v>15</v>
      </c>
      <c r="D13" s="241"/>
      <c r="E13" s="241"/>
      <c r="F13" s="241"/>
      <c r="G13" s="240"/>
      <c r="H13" s="241"/>
      <c r="I13" s="52"/>
      <c r="J13" s="77">
        <v>2666886</v>
      </c>
      <c r="K13" s="53">
        <v>3427100</v>
      </c>
      <c r="L13" s="241"/>
      <c r="M13" s="241"/>
      <c r="N13" s="242">
        <v>3292612.28</v>
      </c>
      <c r="O13" s="241"/>
      <c r="P13" s="241"/>
      <c r="Q13" s="243">
        <f>N13/J13</f>
        <v>1.2346280568423247</v>
      </c>
      <c r="R13" s="696"/>
      <c r="S13" s="27"/>
      <c r="T13" s="78">
        <f>N13/K13</f>
        <v>0.96075757345860924</v>
      </c>
      <c r="V13" s="698"/>
      <c r="W13" s="699"/>
      <c r="X13" s="204"/>
      <c r="Y13" s="701"/>
    </row>
    <row r="14" spans="2:25" x14ac:dyDescent="0.25">
      <c r="B14" s="1" t="s">
        <v>16</v>
      </c>
      <c r="C14" s="244" t="s">
        <v>17</v>
      </c>
      <c r="D14" s="245"/>
      <c r="E14" s="245"/>
      <c r="F14" s="245"/>
      <c r="G14" s="244"/>
      <c r="H14" s="245"/>
      <c r="I14" s="50"/>
      <c r="J14" s="75">
        <v>2400091.0099999998</v>
      </c>
      <c r="K14" s="51">
        <v>3327100</v>
      </c>
      <c r="L14" s="245"/>
      <c r="M14" s="245"/>
      <c r="N14" s="246">
        <v>3191645.79</v>
      </c>
      <c r="O14" s="245"/>
      <c r="P14" s="245"/>
      <c r="Q14" s="249">
        <f>N14/J14</f>
        <v>1.3298019853005492</v>
      </c>
      <c r="R14" s="250"/>
      <c r="S14" s="88"/>
      <c r="T14" s="697">
        <f>N14/K14</f>
        <v>0.95928760482101527</v>
      </c>
      <c r="V14" s="698"/>
      <c r="W14" s="699"/>
      <c r="X14" s="204"/>
      <c r="Y14" s="701"/>
    </row>
    <row r="15" spans="2:25" x14ac:dyDescent="0.25">
      <c r="B15" s="2" t="s">
        <v>18</v>
      </c>
      <c r="C15" s="237" t="s">
        <v>19</v>
      </c>
      <c r="D15" s="238"/>
      <c r="E15" s="238"/>
      <c r="F15" s="238"/>
      <c r="G15" s="237"/>
      <c r="H15" s="238"/>
      <c r="I15" s="54"/>
      <c r="J15" s="76">
        <v>266794.99</v>
      </c>
      <c r="K15" s="55">
        <v>100000</v>
      </c>
      <c r="L15" s="238"/>
      <c r="M15" s="238"/>
      <c r="N15" s="239">
        <v>100966.49</v>
      </c>
      <c r="O15" s="238"/>
      <c r="P15" s="238"/>
      <c r="Q15" s="702">
        <f>N15/J15</f>
        <v>0.37844222637014291</v>
      </c>
      <c r="R15" s="702"/>
      <c r="S15" s="694"/>
      <c r="T15" s="697">
        <f>N15/K15</f>
        <v>1.0096649</v>
      </c>
      <c r="V15" s="698"/>
      <c r="W15" s="699"/>
      <c r="X15" s="204"/>
      <c r="Y15" s="701"/>
    </row>
    <row r="16" spans="2:25" x14ac:dyDescent="0.25">
      <c r="V16" s="204"/>
      <c r="W16" s="204"/>
      <c r="X16" s="204"/>
      <c r="Y16" s="204"/>
    </row>
    <row r="17" spans="22:25" x14ac:dyDescent="0.25">
      <c r="V17" s="204"/>
      <c r="W17" s="204"/>
      <c r="X17" s="204"/>
      <c r="Y17" s="204"/>
    </row>
    <row r="18" spans="22:25" x14ac:dyDescent="0.25">
      <c r="V18" s="204"/>
      <c r="W18" s="204"/>
      <c r="X18" s="204"/>
      <c r="Y18" s="204"/>
    </row>
    <row r="19" spans="22:25" x14ac:dyDescent="0.25">
      <c r="V19" s="204"/>
      <c r="W19" s="204"/>
      <c r="X19" s="204"/>
      <c r="Y19" s="204"/>
    </row>
    <row r="20" spans="22:25" x14ac:dyDescent="0.25">
      <c r="V20" s="204"/>
      <c r="W20" s="204"/>
      <c r="X20" s="204"/>
      <c r="Y20" s="204"/>
    </row>
  </sheetData>
  <mergeCells count="48">
    <mergeCell ref="V11:W11"/>
    <mergeCell ref="V12:W12"/>
    <mergeCell ref="V13:W13"/>
    <mergeCell ref="V14:W14"/>
    <mergeCell ref="V15:W15"/>
    <mergeCell ref="Q10:R10"/>
    <mergeCell ref="Q9:R9"/>
    <mergeCell ref="D7:L7"/>
    <mergeCell ref="B1:G2"/>
    <mergeCell ref="L2:N3"/>
    <mergeCell ref="P2:Q3"/>
    <mergeCell ref="B3:E4"/>
    <mergeCell ref="B5:D5"/>
    <mergeCell ref="E8:K8"/>
    <mergeCell ref="B9:H9"/>
    <mergeCell ref="L9:M9"/>
    <mergeCell ref="N9:P9"/>
    <mergeCell ref="S9:T9"/>
    <mergeCell ref="C12:F12"/>
    <mergeCell ref="G12:H12"/>
    <mergeCell ref="L12:M12"/>
    <mergeCell ref="N12:P12"/>
    <mergeCell ref="Q12:R12"/>
    <mergeCell ref="C11:F11"/>
    <mergeCell ref="G11:H11"/>
    <mergeCell ref="L11:M11"/>
    <mergeCell ref="N11:P11"/>
    <mergeCell ref="Q11:R11"/>
    <mergeCell ref="C10:F10"/>
    <mergeCell ref="G10:H10"/>
    <mergeCell ref="L10:M10"/>
    <mergeCell ref="N10:P10"/>
    <mergeCell ref="S10:T10"/>
    <mergeCell ref="C14:F14"/>
    <mergeCell ref="G14:H14"/>
    <mergeCell ref="L14:M14"/>
    <mergeCell ref="N14:P14"/>
    <mergeCell ref="Q14:R14"/>
    <mergeCell ref="C13:F13"/>
    <mergeCell ref="G13:H13"/>
    <mergeCell ref="L13:M13"/>
    <mergeCell ref="N13:P13"/>
    <mergeCell ref="Q13:R13"/>
    <mergeCell ref="C15:F15"/>
    <mergeCell ref="G15:H15"/>
    <mergeCell ref="L15:M15"/>
    <mergeCell ref="N15:P15"/>
    <mergeCell ref="Q15:R1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A8" sqref="A8:Q8"/>
    </sheetView>
  </sheetViews>
  <sheetFormatPr defaultRowHeight="15" x14ac:dyDescent="0.25"/>
  <cols>
    <col min="13" max="13" width="13.28515625" style="47" customWidth="1"/>
    <col min="16" max="16" width="11.5703125" customWidth="1"/>
    <col min="17" max="17" width="12.42578125" customWidth="1"/>
    <col min="18" max="18" width="9.140625" style="47"/>
    <col min="19" max="19" width="6" customWidth="1"/>
  </cols>
  <sheetData>
    <row r="1" spans="1:19" x14ac:dyDescent="0.25">
      <c r="A1" s="559" t="s">
        <v>180</v>
      </c>
      <c r="B1" s="559"/>
      <c r="C1" s="559"/>
      <c r="D1" s="559"/>
      <c r="E1" s="559"/>
      <c r="F1" s="559"/>
    </row>
    <row r="2" spans="1:19" x14ac:dyDescent="0.25">
      <c r="A2" s="559" t="s">
        <v>167</v>
      </c>
      <c r="B2" s="559"/>
      <c r="C2" s="559"/>
      <c r="D2" s="559"/>
      <c r="E2" s="559"/>
      <c r="F2" s="5"/>
    </row>
    <row r="3" spans="1:19" x14ac:dyDescent="0.25">
      <c r="A3" s="559" t="s">
        <v>168</v>
      </c>
      <c r="B3" s="559"/>
      <c r="C3" s="559"/>
      <c r="D3" s="5"/>
      <c r="E3" s="5"/>
      <c r="F3" s="5"/>
    </row>
    <row r="4" spans="1:19" x14ac:dyDescent="0.25">
      <c r="A4" s="560" t="s">
        <v>169</v>
      </c>
      <c r="B4" s="560"/>
      <c r="C4" s="5"/>
      <c r="D4" s="5"/>
      <c r="E4" s="5"/>
      <c r="F4" s="5"/>
    </row>
    <row r="5" spans="1:19" x14ac:dyDescent="0.25">
      <c r="A5" s="560" t="s">
        <v>2</v>
      </c>
      <c r="B5" s="560"/>
      <c r="C5" s="5"/>
      <c r="D5" s="5"/>
      <c r="E5" s="5"/>
      <c r="F5" s="5"/>
    </row>
    <row r="6" spans="1:19" ht="18" x14ac:dyDescent="0.25">
      <c r="A6" s="557" t="s">
        <v>181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65"/>
    </row>
    <row r="7" spans="1:19" x14ac:dyDescent="0.25">
      <c r="A7" s="549" t="s">
        <v>228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</row>
    <row r="8" spans="1:19" x14ac:dyDescent="0.25">
      <c r="A8" s="550" t="s">
        <v>173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</row>
    <row r="11" spans="1:19" ht="15.75" thickBot="1" x14ac:dyDescent="0.3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30.75" thickBot="1" x14ac:dyDescent="0.3">
      <c r="A12" s="602" t="s">
        <v>184</v>
      </c>
      <c r="B12" s="603"/>
      <c r="C12" s="603"/>
      <c r="D12" s="603"/>
      <c r="E12" s="603"/>
      <c r="F12" s="603"/>
      <c r="G12" s="603"/>
      <c r="H12" s="603"/>
      <c r="I12" s="603"/>
      <c r="J12" s="603"/>
      <c r="K12" s="603"/>
      <c r="L12" s="603"/>
      <c r="M12" s="175" t="s">
        <v>214</v>
      </c>
      <c r="N12" s="604" t="s">
        <v>215</v>
      </c>
      <c r="O12" s="605"/>
      <c r="P12" s="176" t="s">
        <v>205</v>
      </c>
      <c r="Q12" s="177" t="s">
        <v>209</v>
      </c>
      <c r="R12" s="593" t="s">
        <v>211</v>
      </c>
      <c r="S12" s="594"/>
    </row>
    <row r="13" spans="1:19" x14ac:dyDescent="0.25">
      <c r="A13" s="596" t="s">
        <v>182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128">
        <v>1</v>
      </c>
      <c r="N13" s="596">
        <v>3</v>
      </c>
      <c r="O13" s="264"/>
      <c r="P13" s="128">
        <v>4</v>
      </c>
      <c r="Q13" s="128">
        <v>5</v>
      </c>
      <c r="R13" s="596">
        <v>6</v>
      </c>
      <c r="S13" s="264"/>
    </row>
    <row r="14" spans="1:19" ht="30" customHeight="1" x14ac:dyDescent="0.25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130">
        <v>0</v>
      </c>
      <c r="N14" s="597">
        <v>0</v>
      </c>
      <c r="O14" s="597"/>
      <c r="P14" s="130">
        <v>0</v>
      </c>
      <c r="Q14" s="130">
        <v>0</v>
      </c>
      <c r="R14" s="598">
        <v>0</v>
      </c>
      <c r="S14" s="598"/>
    </row>
    <row r="15" spans="1:19" x14ac:dyDescent="0.25">
      <c r="A15" s="595" t="s">
        <v>185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129">
        <v>0</v>
      </c>
      <c r="N15" s="599">
        <v>0</v>
      </c>
      <c r="O15" s="264"/>
      <c r="P15" s="129">
        <v>0</v>
      </c>
      <c r="Q15" s="129">
        <v>0</v>
      </c>
      <c r="R15" s="600">
        <v>0</v>
      </c>
      <c r="S15" s="264"/>
    </row>
    <row r="16" spans="1:19" x14ac:dyDescent="0.25">
      <c r="A16" s="341"/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68"/>
      <c r="N16" s="154"/>
      <c r="O16" s="601"/>
      <c r="P16" s="601"/>
      <c r="Q16" s="135"/>
      <c r="R16" s="135"/>
      <c r="S16" s="69"/>
    </row>
    <row r="17" spans="1:19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</row>
    <row r="18" spans="1:19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</row>
  </sheetData>
  <mergeCells count="22">
    <mergeCell ref="A6:Q6"/>
    <mergeCell ref="A1:F1"/>
    <mergeCell ref="A2:E2"/>
    <mergeCell ref="A3:C3"/>
    <mergeCell ref="A4:B4"/>
    <mergeCell ref="A5:B5"/>
    <mergeCell ref="A16:L16"/>
    <mergeCell ref="O16:P16"/>
    <mergeCell ref="A7:Q7"/>
    <mergeCell ref="A8:Q8"/>
    <mergeCell ref="A14:L14"/>
    <mergeCell ref="A13:L13"/>
    <mergeCell ref="N13:O13"/>
    <mergeCell ref="A12:L12"/>
    <mergeCell ref="N12:O12"/>
    <mergeCell ref="R12:S12"/>
    <mergeCell ref="A15:L15"/>
    <mergeCell ref="R13:S13"/>
    <mergeCell ref="N14:O14"/>
    <mergeCell ref="R14:S14"/>
    <mergeCell ref="N15:O15"/>
    <mergeCell ref="R15:S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0"/>
  <sheetViews>
    <sheetView topLeftCell="A4" workbookViewId="0">
      <selection activeCell="AB112" sqref="AB112"/>
    </sheetView>
  </sheetViews>
  <sheetFormatPr defaultRowHeight="15" x14ac:dyDescent="0.25"/>
  <cols>
    <col min="8" max="8" width="10" bestFit="1" customWidth="1"/>
    <col min="14" max="14" width="8" customWidth="1"/>
    <col min="16" max="16" width="6.85546875" bestFit="1" customWidth="1"/>
    <col min="18" max="18" width="2.28515625" customWidth="1"/>
  </cols>
  <sheetData>
    <row r="1" spans="1:18" x14ac:dyDescent="0.25">
      <c r="A1" s="673" t="s">
        <v>0</v>
      </c>
      <c r="B1" s="560"/>
      <c r="C1" s="560"/>
      <c r="D1" s="560"/>
      <c r="E1" s="560"/>
      <c r="F1" s="560"/>
    </row>
    <row r="2" spans="1:18" x14ac:dyDescent="0.25">
      <c r="A2" s="560"/>
      <c r="B2" s="560"/>
      <c r="C2" s="560"/>
      <c r="D2" s="560"/>
      <c r="E2" s="560"/>
      <c r="F2" s="560"/>
      <c r="J2" s="265"/>
      <c r="K2" s="264"/>
      <c r="L2" s="264"/>
      <c r="N2" s="266"/>
      <c r="O2" s="264"/>
    </row>
    <row r="3" spans="1:18" x14ac:dyDescent="0.25">
      <c r="A3" s="673" t="s">
        <v>1</v>
      </c>
      <c r="B3" s="560"/>
      <c r="C3" s="560"/>
      <c r="D3" s="560"/>
      <c r="E3" s="5"/>
      <c r="F3" s="5"/>
      <c r="J3" s="264"/>
      <c r="K3" s="264"/>
      <c r="L3" s="264"/>
      <c r="N3" s="264"/>
      <c r="O3" s="264"/>
    </row>
    <row r="4" spans="1:18" x14ac:dyDescent="0.25">
      <c r="A4" s="560"/>
      <c r="B4" s="560"/>
      <c r="C4" s="560"/>
      <c r="D4" s="560"/>
      <c r="E4" s="5"/>
      <c r="F4" s="5"/>
    </row>
    <row r="5" spans="1:18" x14ac:dyDescent="0.25">
      <c r="A5" s="673" t="s">
        <v>2</v>
      </c>
      <c r="B5" s="560"/>
      <c r="C5" s="560"/>
      <c r="D5" s="5"/>
      <c r="E5" s="5"/>
      <c r="F5" s="5"/>
    </row>
    <row r="7" spans="1:18" x14ac:dyDescent="0.25">
      <c r="C7" s="279" t="s">
        <v>186</v>
      </c>
      <c r="D7" s="674"/>
      <c r="E7" s="674"/>
      <c r="F7" s="674"/>
      <c r="G7" s="674"/>
      <c r="H7" s="674"/>
      <c r="I7" s="674"/>
      <c r="J7" s="674"/>
      <c r="K7" s="674"/>
      <c r="L7" s="674"/>
      <c r="M7" s="674"/>
      <c r="N7" s="674"/>
    </row>
    <row r="8" spans="1:18" ht="15.75" thickBot="1" x14ac:dyDescent="0.3">
      <c r="D8" s="675" t="s">
        <v>248</v>
      </c>
      <c r="E8" s="675"/>
      <c r="F8" s="675"/>
      <c r="G8" s="675"/>
      <c r="H8" s="675"/>
      <c r="I8" s="675"/>
      <c r="J8" s="275"/>
      <c r="K8" s="275"/>
      <c r="L8" s="275"/>
    </row>
    <row r="9" spans="1:18" ht="34.5" customHeight="1" thickBot="1" x14ac:dyDescent="0.3">
      <c r="A9" s="428" t="s">
        <v>5</v>
      </c>
      <c r="B9" s="429"/>
      <c r="C9" s="429"/>
      <c r="D9" s="429"/>
      <c r="E9" s="429"/>
      <c r="F9" s="429"/>
      <c r="G9" s="429"/>
      <c r="H9" s="161" t="s">
        <v>214</v>
      </c>
      <c r="I9" s="483" t="s">
        <v>215</v>
      </c>
      <c r="J9" s="484"/>
      <c r="K9" s="484"/>
      <c r="L9" s="483" t="s">
        <v>205</v>
      </c>
      <c r="M9" s="484"/>
      <c r="N9" s="484"/>
      <c r="O9" s="486" t="s">
        <v>209</v>
      </c>
      <c r="P9" s="433"/>
      <c r="Q9" s="432" t="s">
        <v>210</v>
      </c>
      <c r="R9" s="437"/>
    </row>
    <row r="10" spans="1:18" ht="15.75" thickBot="1" x14ac:dyDescent="0.3">
      <c r="A10" s="213" t="s">
        <v>6</v>
      </c>
      <c r="B10" s="475" t="s">
        <v>7</v>
      </c>
      <c r="C10" s="474"/>
      <c r="D10" s="474"/>
      <c r="E10" s="474"/>
      <c r="F10" s="475"/>
      <c r="G10" s="474"/>
      <c r="H10" s="212" t="s">
        <v>8</v>
      </c>
      <c r="I10" s="475" t="s">
        <v>220</v>
      </c>
      <c r="J10" s="665"/>
      <c r="K10" s="665"/>
      <c r="L10" s="475" t="s">
        <v>10</v>
      </c>
      <c r="M10" s="474"/>
      <c r="N10" s="474"/>
      <c r="O10" s="476" t="s">
        <v>226</v>
      </c>
      <c r="P10" s="477"/>
      <c r="Q10" s="487" t="s">
        <v>227</v>
      </c>
      <c r="R10" s="488"/>
    </row>
    <row r="11" spans="1:18" x14ac:dyDescent="0.25">
      <c r="A11" s="178"/>
      <c r="B11" s="666" t="s">
        <v>15</v>
      </c>
      <c r="C11" s="667"/>
      <c r="D11" s="667"/>
      <c r="E11" s="667"/>
      <c r="F11" s="666"/>
      <c r="G11" s="667"/>
      <c r="H11" s="223">
        <v>2666886</v>
      </c>
      <c r="I11" s="668">
        <v>3437100</v>
      </c>
      <c r="J11" s="667"/>
      <c r="K11" s="667"/>
      <c r="L11" s="669">
        <v>3292612.28</v>
      </c>
      <c r="M11" s="670"/>
      <c r="N11" s="670"/>
      <c r="O11" s="671">
        <f>L11/H11</f>
        <v>1.2346280568423247</v>
      </c>
      <c r="P11" s="672"/>
      <c r="Q11" s="676">
        <f>L11/I11</f>
        <v>0.95796231706962254</v>
      </c>
      <c r="R11" s="677"/>
    </row>
    <row r="12" spans="1:18" ht="36.75" customHeight="1" x14ac:dyDescent="0.25">
      <c r="A12" s="31" t="s">
        <v>187</v>
      </c>
      <c r="B12" s="657" t="s">
        <v>188</v>
      </c>
      <c r="C12" s="424"/>
      <c r="D12" s="424"/>
      <c r="E12" s="424"/>
      <c r="F12" s="657"/>
      <c r="G12" s="424"/>
      <c r="H12" s="224">
        <v>2666886</v>
      </c>
      <c r="I12" s="658">
        <v>3437100</v>
      </c>
      <c r="J12" s="424"/>
      <c r="K12" s="424"/>
      <c r="L12" s="659">
        <v>3292612.28</v>
      </c>
      <c r="M12" s="426"/>
      <c r="N12" s="426"/>
      <c r="O12" s="660">
        <f t="shared" ref="O12:O18" si="0">L12/H12</f>
        <v>1.2346280568423247</v>
      </c>
      <c r="P12" s="660"/>
      <c r="Q12" s="660">
        <f>L12/I12</f>
        <v>0.95796231706962254</v>
      </c>
      <c r="R12" s="678"/>
    </row>
    <row r="13" spans="1:18" ht="22.5" x14ac:dyDescent="0.25">
      <c r="A13" s="30" t="s">
        <v>189</v>
      </c>
      <c r="B13" s="382" t="s">
        <v>0</v>
      </c>
      <c r="C13" s="383"/>
      <c r="D13" s="383"/>
      <c r="E13" s="383"/>
      <c r="F13" s="661"/>
      <c r="G13" s="383"/>
      <c r="H13" s="225">
        <v>2666886</v>
      </c>
      <c r="I13" s="662">
        <v>3437100</v>
      </c>
      <c r="J13" s="383"/>
      <c r="K13" s="383"/>
      <c r="L13" s="663">
        <v>3292612.28</v>
      </c>
      <c r="M13" s="385"/>
      <c r="N13" s="385"/>
      <c r="O13" s="664">
        <f t="shared" si="0"/>
        <v>1.2346280568423247</v>
      </c>
      <c r="P13" s="664"/>
      <c r="Q13" s="664">
        <f>SUM(L13/I13)</f>
        <v>0.95796231706962254</v>
      </c>
      <c r="R13" s="679"/>
    </row>
    <row r="14" spans="1:18" ht="54" customHeight="1" x14ac:dyDescent="0.25">
      <c r="A14" s="32" t="s">
        <v>190</v>
      </c>
      <c r="B14" s="646" t="s">
        <v>0</v>
      </c>
      <c r="C14" s="647"/>
      <c r="D14" s="647"/>
      <c r="E14" s="647"/>
      <c r="F14" s="648"/>
      <c r="G14" s="647"/>
      <c r="H14" s="226">
        <v>2666886</v>
      </c>
      <c r="I14" s="649">
        <v>3437100</v>
      </c>
      <c r="J14" s="647"/>
      <c r="K14" s="647"/>
      <c r="L14" s="650">
        <v>3292612.28</v>
      </c>
      <c r="M14" s="651"/>
      <c r="N14" s="651"/>
      <c r="O14" s="652">
        <f t="shared" si="0"/>
        <v>1.2346280568423247</v>
      </c>
      <c r="P14" s="652"/>
      <c r="Q14" s="652">
        <f t="shared" ref="Q14:Q47" si="1">L14/I14</f>
        <v>0.95796231706962254</v>
      </c>
      <c r="R14" s="680"/>
    </row>
    <row r="15" spans="1:18" ht="22.5" x14ac:dyDescent="0.25">
      <c r="A15" s="33" t="s">
        <v>191</v>
      </c>
      <c r="B15" s="653" t="s">
        <v>192</v>
      </c>
      <c r="C15" s="393"/>
      <c r="D15" s="393"/>
      <c r="E15" s="393"/>
      <c r="F15" s="653"/>
      <c r="G15" s="393"/>
      <c r="H15" s="227">
        <v>2666886</v>
      </c>
      <c r="I15" s="654">
        <v>3437100</v>
      </c>
      <c r="J15" s="393"/>
      <c r="K15" s="393"/>
      <c r="L15" s="655">
        <v>3292612.28</v>
      </c>
      <c r="M15" s="394"/>
      <c r="N15" s="394"/>
      <c r="O15" s="656">
        <f t="shared" si="0"/>
        <v>1.2346280568423247</v>
      </c>
      <c r="P15" s="656"/>
      <c r="Q15" s="656">
        <f t="shared" si="1"/>
        <v>0.95796231706962254</v>
      </c>
      <c r="R15" s="681"/>
    </row>
    <row r="16" spans="1:18" ht="23.25" thickBot="1" x14ac:dyDescent="0.3">
      <c r="A16" s="179" t="s">
        <v>193</v>
      </c>
      <c r="B16" s="634" t="s">
        <v>194</v>
      </c>
      <c r="C16" s="635"/>
      <c r="D16" s="635"/>
      <c r="E16" s="635"/>
      <c r="F16" s="634"/>
      <c r="G16" s="635"/>
      <c r="H16" s="228">
        <v>2666886</v>
      </c>
      <c r="I16" s="636">
        <v>3437100</v>
      </c>
      <c r="J16" s="635"/>
      <c r="K16" s="635"/>
      <c r="L16" s="637">
        <v>3292612.28</v>
      </c>
      <c r="M16" s="638"/>
      <c r="N16" s="638"/>
      <c r="O16" s="639">
        <f t="shared" si="0"/>
        <v>1.2346280568423247</v>
      </c>
      <c r="P16" s="639"/>
      <c r="Q16" s="639">
        <f t="shared" si="1"/>
        <v>0.95796231706962254</v>
      </c>
      <c r="R16" s="682"/>
    </row>
    <row r="17" spans="1:20" x14ac:dyDescent="0.25">
      <c r="A17" s="180" t="s">
        <v>43</v>
      </c>
      <c r="B17" s="640" t="s">
        <v>44</v>
      </c>
      <c r="C17" s="641"/>
      <c r="D17" s="641"/>
      <c r="E17" s="641"/>
      <c r="F17" s="640"/>
      <c r="G17" s="641"/>
      <c r="H17" s="229">
        <f>SUM(H19+H24+H49+H51)</f>
        <v>2141647.75</v>
      </c>
      <c r="I17" s="642">
        <v>2833100</v>
      </c>
      <c r="J17" s="641"/>
      <c r="K17" s="641"/>
      <c r="L17" s="643">
        <v>2670086.06</v>
      </c>
      <c r="M17" s="644"/>
      <c r="N17" s="644"/>
      <c r="O17" s="645">
        <f t="shared" si="0"/>
        <v>1.2467438027565458</v>
      </c>
      <c r="P17" s="645"/>
      <c r="Q17" s="645">
        <f t="shared" si="1"/>
        <v>0.94246092972362427</v>
      </c>
      <c r="R17" s="683"/>
    </row>
    <row r="18" spans="1:20" ht="15.75" thickBot="1" x14ac:dyDescent="0.3">
      <c r="A18" s="181" t="s">
        <v>45</v>
      </c>
      <c r="B18" s="628" t="s">
        <v>44</v>
      </c>
      <c r="C18" s="629"/>
      <c r="D18" s="629"/>
      <c r="E18" s="629"/>
      <c r="F18" s="628"/>
      <c r="G18" s="629"/>
      <c r="H18" s="230">
        <v>2141647.75</v>
      </c>
      <c r="I18" s="630">
        <v>2833100</v>
      </c>
      <c r="J18" s="629"/>
      <c r="K18" s="629"/>
      <c r="L18" s="631">
        <f>SUM(L19+L24+L49+L51)</f>
        <v>2670086.06</v>
      </c>
      <c r="M18" s="632"/>
      <c r="N18" s="632"/>
      <c r="O18" s="633">
        <f t="shared" si="0"/>
        <v>1.2467438027565458</v>
      </c>
      <c r="P18" s="633"/>
      <c r="Q18" s="633">
        <f t="shared" si="1"/>
        <v>0.94246092972362427</v>
      </c>
      <c r="R18" s="684"/>
    </row>
    <row r="19" spans="1:20" ht="15" customHeight="1" x14ac:dyDescent="0.25">
      <c r="A19" s="28" t="s">
        <v>58</v>
      </c>
      <c r="B19" s="403" t="s">
        <v>59</v>
      </c>
      <c r="C19" s="404"/>
      <c r="D19" s="404"/>
      <c r="E19" s="404"/>
      <c r="F19" s="403"/>
      <c r="G19" s="404"/>
      <c r="H19" s="221">
        <v>1631385.26</v>
      </c>
      <c r="I19" s="609">
        <v>2427000</v>
      </c>
      <c r="J19" s="611"/>
      <c r="K19" s="611"/>
      <c r="L19" s="400">
        <v>2308630</v>
      </c>
      <c r="M19" s="401"/>
      <c r="N19" s="401"/>
      <c r="O19" s="405">
        <f>L19/H19</f>
        <v>1.4151347671242291</v>
      </c>
      <c r="P19" s="406"/>
      <c r="Q19" s="445">
        <f t="shared" si="1"/>
        <v>0.95122785331685211</v>
      </c>
      <c r="R19" s="446"/>
    </row>
    <row r="20" spans="1:20" ht="15" customHeight="1" x14ac:dyDescent="0.25">
      <c r="A20" s="28" t="s">
        <v>62</v>
      </c>
      <c r="B20" s="403" t="s">
        <v>63</v>
      </c>
      <c r="C20" s="404"/>
      <c r="D20" s="404"/>
      <c r="E20" s="404"/>
      <c r="F20" s="403"/>
      <c r="G20" s="404"/>
      <c r="H20" s="221">
        <v>1350665.62</v>
      </c>
      <c r="I20" s="609">
        <v>2019000</v>
      </c>
      <c r="J20" s="611"/>
      <c r="K20" s="611"/>
      <c r="L20" s="400">
        <v>1932500</v>
      </c>
      <c r="M20" s="401"/>
      <c r="N20" s="401"/>
      <c r="O20" s="405">
        <f t="shared" ref="O20:O31" si="2">L20/H20</f>
        <v>1.4307760347079834</v>
      </c>
      <c r="P20" s="406"/>
      <c r="Q20" s="445">
        <f t="shared" si="1"/>
        <v>0.95715700842000995</v>
      </c>
      <c r="R20" s="446"/>
    </row>
    <row r="21" spans="1:20" ht="15" customHeight="1" x14ac:dyDescent="0.25">
      <c r="A21" s="28" t="s">
        <v>64</v>
      </c>
      <c r="B21" s="403" t="s">
        <v>65</v>
      </c>
      <c r="C21" s="404"/>
      <c r="D21" s="404"/>
      <c r="E21" s="404"/>
      <c r="F21" s="403"/>
      <c r="G21" s="404"/>
      <c r="H21" s="221">
        <v>31130</v>
      </c>
      <c r="I21" s="609">
        <v>72000</v>
      </c>
      <c r="J21" s="611"/>
      <c r="K21" s="611"/>
      <c r="L21" s="400">
        <v>71100</v>
      </c>
      <c r="M21" s="401"/>
      <c r="N21" s="401"/>
      <c r="O21" s="405">
        <f t="shared" si="2"/>
        <v>2.283970446514616</v>
      </c>
      <c r="P21" s="406"/>
      <c r="Q21" s="445">
        <f t="shared" si="1"/>
        <v>0.98750000000000004</v>
      </c>
      <c r="R21" s="446"/>
    </row>
    <row r="22" spans="1:20" ht="15" customHeight="1" x14ac:dyDescent="0.25">
      <c r="A22" s="28" t="s">
        <v>68</v>
      </c>
      <c r="B22" s="403" t="s">
        <v>67</v>
      </c>
      <c r="C22" s="404"/>
      <c r="D22" s="404"/>
      <c r="E22" s="404"/>
      <c r="F22" s="403"/>
      <c r="G22" s="404"/>
      <c r="H22" s="221">
        <v>40265.96</v>
      </c>
      <c r="I22" s="609">
        <v>56000</v>
      </c>
      <c r="J22" s="611"/>
      <c r="K22" s="611"/>
      <c r="L22" s="400">
        <v>56000</v>
      </c>
      <c r="M22" s="401"/>
      <c r="N22" s="401"/>
      <c r="O22" s="405">
        <f t="shared" si="2"/>
        <v>1.3907528840737933</v>
      </c>
      <c r="P22" s="406"/>
      <c r="Q22" s="445">
        <f t="shared" si="1"/>
        <v>1</v>
      </c>
      <c r="R22" s="446"/>
    </row>
    <row r="23" spans="1:20" ht="15" customHeight="1" x14ac:dyDescent="0.25">
      <c r="A23" s="28" t="s">
        <v>71</v>
      </c>
      <c r="B23" s="403" t="s">
        <v>72</v>
      </c>
      <c r="C23" s="404"/>
      <c r="D23" s="404"/>
      <c r="E23" s="404"/>
      <c r="F23" s="403"/>
      <c r="G23" s="404"/>
      <c r="H23" s="221">
        <v>209323.68</v>
      </c>
      <c r="I23" s="609">
        <v>280000</v>
      </c>
      <c r="J23" s="611"/>
      <c r="K23" s="611"/>
      <c r="L23" s="400">
        <v>249030</v>
      </c>
      <c r="M23" s="401"/>
      <c r="N23" s="401"/>
      <c r="O23" s="405">
        <f t="shared" si="2"/>
        <v>1.1896886200357266</v>
      </c>
      <c r="P23" s="406"/>
      <c r="Q23" s="445">
        <f t="shared" si="1"/>
        <v>0.8893928571428571</v>
      </c>
      <c r="R23" s="446"/>
      <c r="T23" s="116"/>
    </row>
    <row r="24" spans="1:20" ht="15" customHeight="1" x14ac:dyDescent="0.25">
      <c r="A24" s="28" t="s">
        <v>73</v>
      </c>
      <c r="B24" s="403" t="s">
        <v>74</v>
      </c>
      <c r="C24" s="404"/>
      <c r="D24" s="404"/>
      <c r="E24" s="404"/>
      <c r="F24" s="403"/>
      <c r="G24" s="404"/>
      <c r="H24" s="221">
        <v>312260.05</v>
      </c>
      <c r="I24" s="609">
        <v>334600</v>
      </c>
      <c r="J24" s="611"/>
      <c r="K24" s="611"/>
      <c r="L24" s="400">
        <v>291292.68</v>
      </c>
      <c r="M24" s="401"/>
      <c r="N24" s="401"/>
      <c r="O24" s="405">
        <f t="shared" si="2"/>
        <v>0.93285285773828575</v>
      </c>
      <c r="P24" s="406"/>
      <c r="Q24" s="445">
        <f t="shared" si="1"/>
        <v>0.87056987447698742</v>
      </c>
      <c r="R24" s="446"/>
      <c r="T24" s="116"/>
    </row>
    <row r="25" spans="1:20" ht="15" customHeight="1" x14ac:dyDescent="0.25">
      <c r="A25" s="28" t="s">
        <v>77</v>
      </c>
      <c r="B25" s="403" t="s">
        <v>78</v>
      </c>
      <c r="C25" s="404"/>
      <c r="D25" s="404"/>
      <c r="E25" s="404"/>
      <c r="F25" s="403"/>
      <c r="G25" s="404"/>
      <c r="H25" s="221">
        <v>1897.17</v>
      </c>
      <c r="I25" s="609">
        <v>6000</v>
      </c>
      <c r="J25" s="611"/>
      <c r="K25" s="611"/>
      <c r="L25" s="400">
        <v>6000</v>
      </c>
      <c r="M25" s="401"/>
      <c r="N25" s="401"/>
      <c r="O25" s="405">
        <f t="shared" si="2"/>
        <v>3.1626053542908648</v>
      </c>
      <c r="P25" s="406"/>
      <c r="Q25" s="445">
        <f t="shared" si="1"/>
        <v>1</v>
      </c>
      <c r="R25" s="446"/>
      <c r="T25" s="116"/>
    </row>
    <row r="26" spans="1:20" ht="15" customHeight="1" x14ac:dyDescent="0.25">
      <c r="A26" s="28" t="s">
        <v>79</v>
      </c>
      <c r="B26" s="403" t="s">
        <v>80</v>
      </c>
      <c r="C26" s="404"/>
      <c r="D26" s="404"/>
      <c r="E26" s="404"/>
      <c r="F26" s="403"/>
      <c r="G26" s="404"/>
      <c r="H26" s="221">
        <v>49361.19</v>
      </c>
      <c r="I26" s="609">
        <v>42000</v>
      </c>
      <c r="J26" s="611"/>
      <c r="K26" s="611"/>
      <c r="L26" s="400">
        <v>36020</v>
      </c>
      <c r="M26" s="401"/>
      <c r="N26" s="401"/>
      <c r="O26" s="405">
        <f t="shared" si="2"/>
        <v>0.72972308811841846</v>
      </c>
      <c r="P26" s="406"/>
      <c r="Q26" s="445">
        <f t="shared" si="1"/>
        <v>0.85761904761904761</v>
      </c>
      <c r="R26" s="446"/>
      <c r="T26" s="116"/>
    </row>
    <row r="27" spans="1:20" ht="15" customHeight="1" x14ac:dyDescent="0.25">
      <c r="A27" s="28" t="s">
        <v>81</v>
      </c>
      <c r="B27" s="403" t="s">
        <v>82</v>
      </c>
      <c r="C27" s="404"/>
      <c r="D27" s="404"/>
      <c r="E27" s="404"/>
      <c r="F27" s="403"/>
      <c r="G27" s="404"/>
      <c r="H27" s="221">
        <v>16000</v>
      </c>
      <c r="I27" s="609">
        <v>15000</v>
      </c>
      <c r="J27" s="611"/>
      <c r="K27" s="611"/>
      <c r="L27" s="400">
        <v>14750</v>
      </c>
      <c r="M27" s="401"/>
      <c r="N27" s="401"/>
      <c r="O27" s="405">
        <f t="shared" si="2"/>
        <v>0.921875</v>
      </c>
      <c r="P27" s="406"/>
      <c r="Q27" s="445">
        <f t="shared" si="1"/>
        <v>0.98333333333333328</v>
      </c>
      <c r="R27" s="446"/>
      <c r="T27" s="116"/>
    </row>
    <row r="28" spans="1:20" ht="15" customHeight="1" x14ac:dyDescent="0.25">
      <c r="A28" s="28" t="s">
        <v>83</v>
      </c>
      <c r="B28" s="403" t="s">
        <v>84</v>
      </c>
      <c r="C28" s="404"/>
      <c r="D28" s="404"/>
      <c r="E28" s="404"/>
      <c r="F28" s="403"/>
      <c r="G28" s="404"/>
      <c r="H28" s="221">
        <v>450</v>
      </c>
      <c r="I28" s="609">
        <v>600</v>
      </c>
      <c r="J28" s="611"/>
      <c r="K28" s="611"/>
      <c r="L28" s="400">
        <v>0</v>
      </c>
      <c r="M28" s="401"/>
      <c r="N28" s="401"/>
      <c r="O28" s="405">
        <f t="shared" si="2"/>
        <v>0</v>
      </c>
      <c r="P28" s="406"/>
      <c r="Q28" s="445">
        <f t="shared" si="1"/>
        <v>0</v>
      </c>
      <c r="R28" s="446"/>
      <c r="T28" s="116"/>
    </row>
    <row r="29" spans="1:20" ht="15" customHeight="1" x14ac:dyDescent="0.25">
      <c r="A29" s="28" t="s">
        <v>87</v>
      </c>
      <c r="B29" s="403" t="s">
        <v>88</v>
      </c>
      <c r="C29" s="404"/>
      <c r="D29" s="404"/>
      <c r="E29" s="404"/>
      <c r="F29" s="403"/>
      <c r="G29" s="404"/>
      <c r="H29" s="221">
        <v>4500</v>
      </c>
      <c r="I29" s="609">
        <v>15000</v>
      </c>
      <c r="J29" s="611"/>
      <c r="K29" s="611"/>
      <c r="L29" s="400">
        <v>12500</v>
      </c>
      <c r="M29" s="401"/>
      <c r="N29" s="401"/>
      <c r="O29" s="405">
        <f t="shared" si="2"/>
        <v>2.7777777777777777</v>
      </c>
      <c r="P29" s="406"/>
      <c r="Q29" s="445">
        <f t="shared" si="1"/>
        <v>0.83333333333333337</v>
      </c>
      <c r="R29" s="446"/>
      <c r="T29" s="116"/>
    </row>
    <row r="30" spans="1:20" ht="15" customHeight="1" x14ac:dyDescent="0.25">
      <c r="A30" s="28" t="s">
        <v>89</v>
      </c>
      <c r="B30" s="403" t="s">
        <v>90</v>
      </c>
      <c r="C30" s="404"/>
      <c r="D30" s="404"/>
      <c r="E30" s="404"/>
      <c r="F30" s="403"/>
      <c r="G30" s="404"/>
      <c r="H30" s="221">
        <v>54100</v>
      </c>
      <c r="I30" s="609">
        <v>53400</v>
      </c>
      <c r="J30" s="611"/>
      <c r="K30" s="611"/>
      <c r="L30" s="400">
        <v>53400</v>
      </c>
      <c r="M30" s="401"/>
      <c r="N30" s="401"/>
      <c r="O30" s="405">
        <f t="shared" si="2"/>
        <v>0.98706099815157111</v>
      </c>
      <c r="P30" s="406"/>
      <c r="Q30" s="445">
        <f t="shared" si="1"/>
        <v>1</v>
      </c>
      <c r="R30" s="446"/>
      <c r="T30" s="116"/>
    </row>
    <row r="31" spans="1:20" ht="15" customHeight="1" x14ac:dyDescent="0.25">
      <c r="A31" s="28" t="s">
        <v>91</v>
      </c>
      <c r="B31" s="403" t="s">
        <v>92</v>
      </c>
      <c r="C31" s="404"/>
      <c r="D31" s="404"/>
      <c r="E31" s="404"/>
      <c r="F31" s="403"/>
      <c r="G31" s="404"/>
      <c r="H31" s="221">
        <v>21441.69</v>
      </c>
      <c r="I31" s="609">
        <v>25000</v>
      </c>
      <c r="J31" s="611"/>
      <c r="K31" s="611"/>
      <c r="L31" s="400">
        <v>8022.68</v>
      </c>
      <c r="M31" s="401"/>
      <c r="N31" s="401"/>
      <c r="O31" s="405">
        <f t="shared" si="2"/>
        <v>0.37416267094618011</v>
      </c>
      <c r="P31" s="406"/>
      <c r="Q31" s="445">
        <f t="shared" si="1"/>
        <v>0.3209072</v>
      </c>
      <c r="R31" s="446"/>
      <c r="T31" s="116"/>
    </row>
    <row r="32" spans="1:20" ht="15" customHeight="1" x14ac:dyDescent="0.25">
      <c r="A32" s="28" t="s">
        <v>93</v>
      </c>
      <c r="B32" s="403" t="s">
        <v>94</v>
      </c>
      <c r="C32" s="404"/>
      <c r="D32" s="404"/>
      <c r="E32" s="404"/>
      <c r="F32" s="403"/>
      <c r="G32" s="404"/>
      <c r="H32" s="221">
        <v>5000</v>
      </c>
      <c r="I32" s="609">
        <v>5500</v>
      </c>
      <c r="J32" s="611"/>
      <c r="K32" s="611"/>
      <c r="L32" s="400">
        <v>5500</v>
      </c>
      <c r="M32" s="401"/>
      <c r="N32" s="401"/>
      <c r="O32" s="405">
        <f t="shared" ref="O32:O49" si="3">L32/H32</f>
        <v>1.1000000000000001</v>
      </c>
      <c r="P32" s="406"/>
      <c r="Q32" s="445">
        <f t="shared" si="1"/>
        <v>1</v>
      </c>
      <c r="R32" s="446"/>
      <c r="T32" s="116"/>
    </row>
    <row r="33" spans="1:20" ht="15" customHeight="1" x14ac:dyDescent="0.25">
      <c r="A33" s="28" t="s">
        <v>95</v>
      </c>
      <c r="B33" s="403" t="s">
        <v>96</v>
      </c>
      <c r="C33" s="404"/>
      <c r="D33" s="404"/>
      <c r="E33" s="404"/>
      <c r="F33" s="403"/>
      <c r="G33" s="404"/>
      <c r="H33" s="221">
        <v>5000</v>
      </c>
      <c r="I33" s="609">
        <v>15000</v>
      </c>
      <c r="J33" s="611"/>
      <c r="K33" s="611"/>
      <c r="L33" s="400">
        <v>15000</v>
      </c>
      <c r="M33" s="401"/>
      <c r="N33" s="401"/>
      <c r="O33" s="405">
        <f t="shared" si="3"/>
        <v>3</v>
      </c>
      <c r="P33" s="406"/>
      <c r="Q33" s="445">
        <f t="shared" si="1"/>
        <v>1</v>
      </c>
      <c r="R33" s="446"/>
      <c r="T33" s="116"/>
    </row>
    <row r="34" spans="1:20" ht="15" customHeight="1" x14ac:dyDescent="0.25">
      <c r="A34" s="28" t="s">
        <v>97</v>
      </c>
      <c r="B34" s="403" t="s">
        <v>98</v>
      </c>
      <c r="C34" s="404"/>
      <c r="D34" s="404"/>
      <c r="E34" s="404"/>
      <c r="F34" s="403"/>
      <c r="G34" s="404"/>
      <c r="H34" s="221">
        <v>10000</v>
      </c>
      <c r="I34" s="609">
        <v>11000</v>
      </c>
      <c r="J34" s="611"/>
      <c r="K34" s="611"/>
      <c r="L34" s="400">
        <v>9550</v>
      </c>
      <c r="M34" s="401"/>
      <c r="N34" s="401"/>
      <c r="O34" s="405">
        <f t="shared" si="3"/>
        <v>0.95499999999999996</v>
      </c>
      <c r="P34" s="406"/>
      <c r="Q34" s="445">
        <f t="shared" si="1"/>
        <v>0.86818181818181817</v>
      </c>
      <c r="R34" s="446"/>
      <c r="T34" s="116"/>
    </row>
    <row r="35" spans="1:20" ht="15" customHeight="1" x14ac:dyDescent="0.25">
      <c r="A35" s="28" t="s">
        <v>101</v>
      </c>
      <c r="B35" s="403" t="s">
        <v>102</v>
      </c>
      <c r="C35" s="404"/>
      <c r="D35" s="404"/>
      <c r="E35" s="404"/>
      <c r="F35" s="403"/>
      <c r="G35" s="404"/>
      <c r="H35" s="221">
        <v>7700</v>
      </c>
      <c r="I35" s="609">
        <v>10000</v>
      </c>
      <c r="J35" s="611"/>
      <c r="K35" s="611"/>
      <c r="L35" s="400">
        <v>8300</v>
      </c>
      <c r="M35" s="401"/>
      <c r="N35" s="401"/>
      <c r="O35" s="405">
        <f t="shared" si="3"/>
        <v>1.0779220779220779</v>
      </c>
      <c r="P35" s="406"/>
      <c r="Q35" s="445">
        <f t="shared" si="1"/>
        <v>0.83</v>
      </c>
      <c r="R35" s="446"/>
      <c r="T35" s="116"/>
    </row>
    <row r="36" spans="1:20" ht="15" customHeight="1" x14ac:dyDescent="0.25">
      <c r="A36" s="28" t="s">
        <v>103</v>
      </c>
      <c r="B36" s="403" t="s">
        <v>104</v>
      </c>
      <c r="C36" s="404"/>
      <c r="D36" s="404"/>
      <c r="E36" s="404"/>
      <c r="F36" s="403"/>
      <c r="G36" s="404"/>
      <c r="H36" s="221">
        <v>65000</v>
      </c>
      <c r="I36" s="609">
        <v>55000</v>
      </c>
      <c r="J36" s="611"/>
      <c r="K36" s="611"/>
      <c r="L36" s="400">
        <v>53000</v>
      </c>
      <c r="M36" s="401"/>
      <c r="N36" s="401"/>
      <c r="O36" s="405">
        <f t="shared" si="3"/>
        <v>0.81538461538461537</v>
      </c>
      <c r="P36" s="406"/>
      <c r="Q36" s="445">
        <f t="shared" si="1"/>
        <v>0.96363636363636362</v>
      </c>
      <c r="R36" s="446"/>
      <c r="T36" s="116"/>
    </row>
    <row r="37" spans="1:20" ht="15" customHeight="1" x14ac:dyDescent="0.25">
      <c r="A37" s="28" t="s">
        <v>105</v>
      </c>
      <c r="B37" s="403" t="s">
        <v>106</v>
      </c>
      <c r="C37" s="404"/>
      <c r="D37" s="404"/>
      <c r="E37" s="404"/>
      <c r="F37" s="403"/>
      <c r="G37" s="404"/>
      <c r="H37" s="221">
        <v>1900</v>
      </c>
      <c r="I37" s="609">
        <v>5000</v>
      </c>
      <c r="J37" s="611"/>
      <c r="K37" s="611"/>
      <c r="L37" s="400">
        <v>5000</v>
      </c>
      <c r="M37" s="401"/>
      <c r="N37" s="401"/>
      <c r="O37" s="405">
        <f t="shared" si="3"/>
        <v>2.6315789473684212</v>
      </c>
      <c r="P37" s="406"/>
      <c r="Q37" s="445">
        <f t="shared" si="1"/>
        <v>1</v>
      </c>
      <c r="R37" s="446"/>
      <c r="T37" s="116"/>
    </row>
    <row r="38" spans="1:20" ht="15" customHeight="1" x14ac:dyDescent="0.25">
      <c r="A38" s="28" t="s">
        <v>107</v>
      </c>
      <c r="B38" s="403" t="s">
        <v>108</v>
      </c>
      <c r="C38" s="404"/>
      <c r="D38" s="404"/>
      <c r="E38" s="404"/>
      <c r="F38" s="403"/>
      <c r="G38" s="404"/>
      <c r="H38" s="221">
        <v>10010</v>
      </c>
      <c r="I38" s="609">
        <v>24000</v>
      </c>
      <c r="J38" s="611"/>
      <c r="K38" s="611"/>
      <c r="L38" s="400">
        <v>20000</v>
      </c>
      <c r="M38" s="401"/>
      <c r="N38" s="401"/>
      <c r="O38" s="405">
        <f t="shared" si="3"/>
        <v>1.9980019980019981</v>
      </c>
      <c r="P38" s="406"/>
      <c r="Q38" s="445">
        <f t="shared" si="1"/>
        <v>0.83333333333333337</v>
      </c>
      <c r="R38" s="446"/>
    </row>
    <row r="39" spans="1:20" ht="15" customHeight="1" x14ac:dyDescent="0.25">
      <c r="A39" s="28" t="s">
        <v>109</v>
      </c>
      <c r="B39" s="403" t="s">
        <v>110</v>
      </c>
      <c r="C39" s="404"/>
      <c r="D39" s="404"/>
      <c r="E39" s="404"/>
      <c r="F39" s="403"/>
      <c r="G39" s="404"/>
      <c r="H39" s="221">
        <v>5000</v>
      </c>
      <c r="I39" s="609">
        <v>10000</v>
      </c>
      <c r="J39" s="611"/>
      <c r="K39" s="611"/>
      <c r="L39" s="400">
        <v>8300</v>
      </c>
      <c r="M39" s="401"/>
      <c r="N39" s="401"/>
      <c r="O39" s="405">
        <f t="shared" si="3"/>
        <v>1.66</v>
      </c>
      <c r="P39" s="406"/>
      <c r="Q39" s="445">
        <f t="shared" si="1"/>
        <v>0.83</v>
      </c>
      <c r="R39" s="446"/>
    </row>
    <row r="40" spans="1:20" ht="15" customHeight="1" x14ac:dyDescent="0.25">
      <c r="A40" s="28" t="s">
        <v>111</v>
      </c>
      <c r="B40" s="403" t="s">
        <v>112</v>
      </c>
      <c r="C40" s="404"/>
      <c r="D40" s="404"/>
      <c r="E40" s="404"/>
      <c r="F40" s="403"/>
      <c r="G40" s="404"/>
      <c r="H40" s="221">
        <v>10000</v>
      </c>
      <c r="I40" s="609">
        <v>4000</v>
      </c>
      <c r="J40" s="611"/>
      <c r="K40" s="611"/>
      <c r="L40" s="400">
        <v>3300</v>
      </c>
      <c r="M40" s="401"/>
      <c r="N40" s="401"/>
      <c r="O40" s="405">
        <f t="shared" si="3"/>
        <v>0.33</v>
      </c>
      <c r="P40" s="406"/>
      <c r="Q40" s="445">
        <f t="shared" si="1"/>
        <v>0.82499999999999996</v>
      </c>
      <c r="R40" s="446"/>
    </row>
    <row r="41" spans="1:20" ht="15" customHeight="1" x14ac:dyDescent="0.25">
      <c r="A41" s="28" t="s">
        <v>113</v>
      </c>
      <c r="B41" s="403" t="s">
        <v>114</v>
      </c>
      <c r="C41" s="404"/>
      <c r="D41" s="404"/>
      <c r="E41" s="404"/>
      <c r="F41" s="403"/>
      <c r="G41" s="404"/>
      <c r="H41" s="221">
        <v>19000</v>
      </c>
      <c r="I41" s="609">
        <v>7000</v>
      </c>
      <c r="J41" s="611"/>
      <c r="K41" s="611"/>
      <c r="L41" s="400">
        <v>5800</v>
      </c>
      <c r="M41" s="401"/>
      <c r="N41" s="401"/>
      <c r="O41" s="405">
        <f t="shared" si="3"/>
        <v>0.30526315789473685</v>
      </c>
      <c r="P41" s="406"/>
      <c r="Q41" s="445">
        <f t="shared" si="1"/>
        <v>0.82857142857142863</v>
      </c>
      <c r="R41" s="446"/>
    </row>
    <row r="42" spans="1:20" ht="15" customHeight="1" x14ac:dyDescent="0.25">
      <c r="A42" s="28" t="s">
        <v>115</v>
      </c>
      <c r="B42" s="403" t="s">
        <v>116</v>
      </c>
      <c r="C42" s="404"/>
      <c r="D42" s="404"/>
      <c r="E42" s="404"/>
      <c r="F42" s="403"/>
      <c r="G42" s="404"/>
      <c r="H42" s="221">
        <v>12000</v>
      </c>
      <c r="I42" s="609">
        <v>16600</v>
      </c>
      <c r="J42" s="611"/>
      <c r="K42" s="611"/>
      <c r="L42" s="400">
        <v>13800</v>
      </c>
      <c r="M42" s="401"/>
      <c r="N42" s="401"/>
      <c r="O42" s="405">
        <f t="shared" si="3"/>
        <v>1.1499999999999999</v>
      </c>
      <c r="P42" s="406"/>
      <c r="Q42" s="445">
        <f t="shared" si="1"/>
        <v>0.83132530120481929</v>
      </c>
      <c r="R42" s="446"/>
    </row>
    <row r="43" spans="1:20" ht="15" customHeight="1" x14ac:dyDescent="0.25">
      <c r="A43" s="28" t="s">
        <v>117</v>
      </c>
      <c r="B43" s="403" t="s">
        <v>118</v>
      </c>
      <c r="C43" s="404"/>
      <c r="D43" s="404"/>
      <c r="E43" s="404"/>
      <c r="F43" s="403"/>
      <c r="G43" s="404"/>
      <c r="H43" s="221">
        <v>1200</v>
      </c>
      <c r="I43" s="609">
        <v>4000</v>
      </c>
      <c r="J43" s="611"/>
      <c r="K43" s="611"/>
      <c r="L43" s="400">
        <v>3630</v>
      </c>
      <c r="M43" s="401"/>
      <c r="N43" s="401"/>
      <c r="O43" s="405">
        <f t="shared" si="3"/>
        <v>3.0249999999999999</v>
      </c>
      <c r="P43" s="406"/>
      <c r="Q43" s="445">
        <f t="shared" si="1"/>
        <v>0.90749999999999997</v>
      </c>
      <c r="R43" s="446"/>
    </row>
    <row r="44" spans="1:20" ht="15" customHeight="1" x14ac:dyDescent="0.25">
      <c r="A44" s="28" t="s">
        <v>121</v>
      </c>
      <c r="B44" s="403" t="s">
        <v>122</v>
      </c>
      <c r="C44" s="404"/>
      <c r="D44" s="404"/>
      <c r="E44" s="404"/>
      <c r="F44" s="403"/>
      <c r="G44" s="404"/>
      <c r="H44" s="221">
        <v>2000</v>
      </c>
      <c r="I44" s="609">
        <v>2000</v>
      </c>
      <c r="J44" s="611"/>
      <c r="K44" s="611"/>
      <c r="L44" s="400">
        <v>2000</v>
      </c>
      <c r="M44" s="401"/>
      <c r="N44" s="401"/>
      <c r="O44" s="405">
        <f t="shared" si="3"/>
        <v>1</v>
      </c>
      <c r="P44" s="406"/>
      <c r="Q44" s="445">
        <f t="shared" si="1"/>
        <v>1</v>
      </c>
      <c r="R44" s="446"/>
    </row>
    <row r="45" spans="1:20" ht="15" customHeight="1" x14ac:dyDescent="0.25">
      <c r="A45" s="28" t="s">
        <v>123</v>
      </c>
      <c r="B45" s="403" t="s">
        <v>124</v>
      </c>
      <c r="C45" s="404"/>
      <c r="D45" s="404"/>
      <c r="E45" s="404"/>
      <c r="F45" s="403"/>
      <c r="G45" s="404"/>
      <c r="H45" s="221">
        <v>5000</v>
      </c>
      <c r="I45" s="609">
        <v>2000</v>
      </c>
      <c r="J45" s="611"/>
      <c r="K45" s="611"/>
      <c r="L45" s="400">
        <v>1600</v>
      </c>
      <c r="M45" s="401"/>
      <c r="N45" s="401"/>
      <c r="O45" s="405">
        <f t="shared" si="3"/>
        <v>0.32</v>
      </c>
      <c r="P45" s="406"/>
      <c r="Q45" s="445">
        <f t="shared" si="1"/>
        <v>0.8</v>
      </c>
      <c r="R45" s="446"/>
    </row>
    <row r="46" spans="1:20" ht="15" customHeight="1" x14ac:dyDescent="0.25">
      <c r="A46" s="28" t="s">
        <v>125</v>
      </c>
      <c r="B46" s="403" t="s">
        <v>126</v>
      </c>
      <c r="C46" s="404"/>
      <c r="D46" s="404"/>
      <c r="E46" s="404"/>
      <c r="F46" s="403"/>
      <c r="G46" s="404"/>
      <c r="H46" s="221">
        <v>1500</v>
      </c>
      <c r="I46" s="609">
        <v>3500</v>
      </c>
      <c r="J46" s="611"/>
      <c r="K46" s="611"/>
      <c r="L46" s="400">
        <v>3500</v>
      </c>
      <c r="M46" s="401"/>
      <c r="N46" s="401"/>
      <c r="O46" s="405">
        <f t="shared" si="3"/>
        <v>2.3333333333333335</v>
      </c>
      <c r="P46" s="406"/>
      <c r="Q46" s="445">
        <f t="shared" si="1"/>
        <v>1</v>
      </c>
      <c r="R46" s="446"/>
    </row>
    <row r="47" spans="1:20" ht="15" customHeight="1" x14ac:dyDescent="0.25">
      <c r="A47" s="28" t="s">
        <v>127</v>
      </c>
      <c r="B47" s="403" t="s">
        <v>128</v>
      </c>
      <c r="C47" s="404"/>
      <c r="D47" s="404"/>
      <c r="E47" s="404"/>
      <c r="F47" s="403"/>
      <c r="G47" s="404"/>
      <c r="H47" s="221">
        <v>3700</v>
      </c>
      <c r="I47" s="609">
        <v>2000</v>
      </c>
      <c r="J47" s="611"/>
      <c r="K47" s="611"/>
      <c r="L47" s="400">
        <v>1600</v>
      </c>
      <c r="M47" s="401"/>
      <c r="N47" s="401"/>
      <c r="O47" s="405">
        <f t="shared" si="3"/>
        <v>0.43243243243243246</v>
      </c>
      <c r="P47" s="406"/>
      <c r="Q47" s="445">
        <f t="shared" si="1"/>
        <v>0.8</v>
      </c>
      <c r="R47" s="446"/>
    </row>
    <row r="48" spans="1:20" ht="15" customHeight="1" x14ac:dyDescent="0.25">
      <c r="A48" s="28" t="s">
        <v>129</v>
      </c>
      <c r="B48" s="403" t="s">
        <v>120</v>
      </c>
      <c r="C48" s="404"/>
      <c r="D48" s="404"/>
      <c r="E48" s="404"/>
      <c r="F48" s="403"/>
      <c r="G48" s="404"/>
      <c r="H48" s="221">
        <v>500</v>
      </c>
      <c r="I48" s="609">
        <v>1000</v>
      </c>
      <c r="J48" s="611"/>
      <c r="K48" s="611"/>
      <c r="L48" s="400">
        <v>720</v>
      </c>
      <c r="M48" s="401"/>
      <c r="N48" s="401"/>
      <c r="O48" s="405">
        <f t="shared" si="3"/>
        <v>1.44</v>
      </c>
      <c r="P48" s="406"/>
      <c r="Q48" s="445">
        <f t="shared" ref="Q48:Q50" si="4">L48/I48</f>
        <v>0.72</v>
      </c>
      <c r="R48" s="446"/>
    </row>
    <row r="49" spans="1:18" ht="15" customHeight="1" x14ac:dyDescent="0.25">
      <c r="A49" s="28" t="s">
        <v>130</v>
      </c>
      <c r="B49" s="403" t="s">
        <v>131</v>
      </c>
      <c r="C49" s="404"/>
      <c r="D49" s="404"/>
      <c r="E49" s="404"/>
      <c r="F49" s="403"/>
      <c r="G49" s="404"/>
      <c r="H49" s="221">
        <v>770</v>
      </c>
      <c r="I49" s="609">
        <v>2500</v>
      </c>
      <c r="J49" s="611"/>
      <c r="K49" s="611"/>
      <c r="L49" s="400">
        <v>2200</v>
      </c>
      <c r="M49" s="401"/>
      <c r="N49" s="401"/>
      <c r="O49" s="405">
        <f t="shared" si="3"/>
        <v>2.8571428571428572</v>
      </c>
      <c r="P49" s="406"/>
      <c r="Q49" s="445">
        <f t="shared" si="4"/>
        <v>0.88</v>
      </c>
      <c r="R49" s="446"/>
    </row>
    <row r="50" spans="1:18" ht="15" customHeight="1" x14ac:dyDescent="0.25">
      <c r="A50" s="28" t="s">
        <v>134</v>
      </c>
      <c r="B50" s="403" t="s">
        <v>135</v>
      </c>
      <c r="C50" s="404"/>
      <c r="D50" s="404"/>
      <c r="E50" s="404"/>
      <c r="F50" s="403"/>
      <c r="G50" s="404"/>
      <c r="H50" s="221">
        <v>770</v>
      </c>
      <c r="I50" s="609">
        <v>2500</v>
      </c>
      <c r="J50" s="611"/>
      <c r="K50" s="611"/>
      <c r="L50" s="400">
        <v>2200</v>
      </c>
      <c r="M50" s="401"/>
      <c r="N50" s="401"/>
      <c r="O50" s="405">
        <f>L50/H50</f>
        <v>2.8571428571428572</v>
      </c>
      <c r="P50" s="406"/>
      <c r="Q50" s="445">
        <f t="shared" si="4"/>
        <v>0.88</v>
      </c>
      <c r="R50" s="446"/>
    </row>
    <row r="51" spans="1:18" ht="15" customHeight="1" x14ac:dyDescent="0.25">
      <c r="A51" s="28" t="s">
        <v>138</v>
      </c>
      <c r="B51" s="403" t="s">
        <v>139</v>
      </c>
      <c r="C51" s="403"/>
      <c r="D51" s="403"/>
      <c r="E51" s="403"/>
      <c r="F51" s="403"/>
      <c r="G51" s="403"/>
      <c r="H51" s="221">
        <v>197232.44</v>
      </c>
      <c r="I51" s="609">
        <v>69000</v>
      </c>
      <c r="J51" s="609"/>
      <c r="K51" s="609"/>
      <c r="L51" s="400">
        <v>67963.38</v>
      </c>
      <c r="M51" s="400"/>
      <c r="N51" s="400"/>
      <c r="O51" s="405">
        <f t="shared" ref="O51:O56" si="5">L51/H51</f>
        <v>0.34458520109572238</v>
      </c>
      <c r="P51" s="406"/>
      <c r="Q51" s="445">
        <f>L51/I51</f>
        <v>0.98497652173913053</v>
      </c>
      <c r="R51" s="446"/>
    </row>
    <row r="52" spans="1:18" ht="15" customHeight="1" x14ac:dyDescent="0.25">
      <c r="A52" s="28" t="s">
        <v>142</v>
      </c>
      <c r="B52" s="403" t="s">
        <v>143</v>
      </c>
      <c r="C52" s="404"/>
      <c r="D52" s="404"/>
      <c r="E52" s="404"/>
      <c r="F52" s="403"/>
      <c r="G52" s="404"/>
      <c r="H52" s="221">
        <v>84700</v>
      </c>
      <c r="I52" s="609">
        <v>43500</v>
      </c>
      <c r="J52" s="611"/>
      <c r="K52" s="611"/>
      <c r="L52" s="400">
        <v>43500</v>
      </c>
      <c r="M52" s="401"/>
      <c r="N52" s="401"/>
      <c r="O52" s="405">
        <f t="shared" si="5"/>
        <v>0.51357733175914999</v>
      </c>
      <c r="P52" s="406"/>
      <c r="Q52" s="445">
        <f>L52/I52</f>
        <v>1</v>
      </c>
      <c r="R52" s="446"/>
    </row>
    <row r="53" spans="1:18" ht="15" customHeight="1" x14ac:dyDescent="0.25">
      <c r="A53" s="28" t="s">
        <v>144</v>
      </c>
      <c r="B53" s="403" t="s">
        <v>145</v>
      </c>
      <c r="C53" s="404"/>
      <c r="D53" s="404"/>
      <c r="E53" s="404"/>
      <c r="F53" s="403"/>
      <c r="G53" s="404"/>
      <c r="H53" s="221">
        <v>23000</v>
      </c>
      <c r="I53" s="609">
        <v>3000</v>
      </c>
      <c r="J53" s="611"/>
      <c r="K53" s="611"/>
      <c r="L53" s="400">
        <v>2441.64</v>
      </c>
      <c r="M53" s="401"/>
      <c r="N53" s="401"/>
      <c r="O53" s="405">
        <f t="shared" si="5"/>
        <v>0.10615826086956522</v>
      </c>
      <c r="P53" s="406"/>
      <c r="Q53" s="445">
        <f>L53/I53</f>
        <v>0.81387999999999994</v>
      </c>
      <c r="R53" s="446"/>
    </row>
    <row r="54" spans="1:18" ht="15" customHeight="1" x14ac:dyDescent="0.25">
      <c r="A54" s="28" t="s">
        <v>146</v>
      </c>
      <c r="B54" s="403" t="s">
        <v>147</v>
      </c>
      <c r="C54" s="404"/>
      <c r="D54" s="404"/>
      <c r="E54" s="404"/>
      <c r="F54" s="403"/>
      <c r="G54" s="404"/>
      <c r="H54" s="221">
        <v>7300</v>
      </c>
      <c r="I54" s="609">
        <v>5000</v>
      </c>
      <c r="J54" s="611"/>
      <c r="K54" s="611"/>
      <c r="L54" s="400">
        <v>4571.74</v>
      </c>
      <c r="M54" s="401"/>
      <c r="N54" s="401"/>
      <c r="O54" s="405">
        <f t="shared" si="5"/>
        <v>0.62626575342465751</v>
      </c>
      <c r="P54" s="406"/>
      <c r="Q54" s="445">
        <f>L54/I54</f>
        <v>0.91434799999999994</v>
      </c>
      <c r="R54" s="446"/>
    </row>
    <row r="55" spans="1:18" ht="15" customHeight="1" x14ac:dyDescent="0.25">
      <c r="A55" s="28" t="s">
        <v>148</v>
      </c>
      <c r="B55" s="403" t="s">
        <v>149</v>
      </c>
      <c r="C55" s="404"/>
      <c r="D55" s="404"/>
      <c r="E55" s="404"/>
      <c r="F55" s="403"/>
      <c r="G55" s="404"/>
      <c r="H55" s="221">
        <v>8000</v>
      </c>
      <c r="I55" s="609">
        <v>5500</v>
      </c>
      <c r="J55" s="611"/>
      <c r="K55" s="611"/>
      <c r="L55" s="400">
        <v>5500</v>
      </c>
      <c r="M55" s="401"/>
      <c r="N55" s="401"/>
      <c r="O55" s="405">
        <f t="shared" si="5"/>
        <v>0.6875</v>
      </c>
      <c r="P55" s="406"/>
      <c r="Q55" s="445">
        <f>L55/I55</f>
        <v>1</v>
      </c>
      <c r="R55" s="446"/>
    </row>
    <row r="56" spans="1:18" ht="15" customHeight="1" x14ac:dyDescent="0.25">
      <c r="A56" s="28" t="s">
        <v>152</v>
      </c>
      <c r="B56" s="403" t="s">
        <v>153</v>
      </c>
      <c r="C56" s="404"/>
      <c r="D56" s="404"/>
      <c r="E56" s="404"/>
      <c r="F56" s="403"/>
      <c r="G56" s="404"/>
      <c r="H56" s="221">
        <v>63732.14</v>
      </c>
      <c r="I56" s="609">
        <v>7000</v>
      </c>
      <c r="J56" s="611"/>
      <c r="K56" s="611"/>
      <c r="L56" s="400">
        <v>7000</v>
      </c>
      <c r="M56" s="401"/>
      <c r="N56" s="401"/>
      <c r="O56" s="405">
        <f t="shared" si="5"/>
        <v>0.10983469251150205</v>
      </c>
      <c r="P56" s="406"/>
      <c r="Q56" s="445">
        <f>L56/I56</f>
        <v>1</v>
      </c>
      <c r="R56" s="446"/>
    </row>
    <row r="57" spans="1:18" ht="15" customHeight="1" thickBot="1" x14ac:dyDescent="0.3">
      <c r="A57" s="28" t="s">
        <v>156</v>
      </c>
      <c r="B57" s="403" t="s">
        <v>157</v>
      </c>
      <c r="C57" s="404"/>
      <c r="D57" s="404"/>
      <c r="E57" s="404"/>
      <c r="F57" s="403"/>
      <c r="G57" s="404"/>
      <c r="H57" s="221">
        <v>0</v>
      </c>
      <c r="I57" s="609">
        <v>5000</v>
      </c>
      <c r="J57" s="611"/>
      <c r="K57" s="611"/>
      <c r="L57" s="400">
        <v>4950</v>
      </c>
      <c r="M57" s="401"/>
      <c r="N57" s="401"/>
      <c r="O57" s="405">
        <v>0</v>
      </c>
      <c r="P57" s="406"/>
      <c r="Q57" s="445">
        <f>L57/I57</f>
        <v>0.99</v>
      </c>
      <c r="R57" s="446"/>
    </row>
    <row r="58" spans="1:18" s="194" customFormat="1" ht="15" customHeight="1" x14ac:dyDescent="0.25">
      <c r="A58" s="727" t="s">
        <v>233</v>
      </c>
      <c r="B58" s="729" t="s">
        <v>238</v>
      </c>
      <c r="C58" s="622"/>
      <c r="D58" s="622"/>
      <c r="E58" s="622"/>
      <c r="F58" s="231"/>
      <c r="G58" s="183"/>
      <c r="H58" s="234">
        <v>3.08</v>
      </c>
      <c r="I58" s="235"/>
      <c r="J58" s="184"/>
      <c r="K58" s="184">
        <v>0</v>
      </c>
      <c r="L58" s="185"/>
      <c r="M58" s="186" t="s">
        <v>243</v>
      </c>
      <c r="N58" s="187"/>
      <c r="O58" s="623">
        <v>0</v>
      </c>
      <c r="P58" s="624"/>
      <c r="Q58" s="685">
        <v>0</v>
      </c>
      <c r="R58" s="686"/>
    </row>
    <row r="59" spans="1:18" s="194" customFormat="1" ht="15" customHeight="1" thickBot="1" x14ac:dyDescent="0.3">
      <c r="A59" s="728" t="s">
        <v>234</v>
      </c>
      <c r="B59" s="730" t="s">
        <v>249</v>
      </c>
      <c r="C59" s="625"/>
      <c r="D59" s="625"/>
      <c r="E59" s="625"/>
      <c r="F59" s="189"/>
      <c r="G59" s="190"/>
      <c r="H59" s="232">
        <v>3.08</v>
      </c>
      <c r="I59" s="233"/>
      <c r="J59" s="191"/>
      <c r="K59" s="191">
        <v>0</v>
      </c>
      <c r="L59" s="233"/>
      <c r="M59" s="233">
        <v>4.1500000000000004</v>
      </c>
      <c r="N59" s="192"/>
      <c r="O59" s="626">
        <v>0</v>
      </c>
      <c r="P59" s="627"/>
      <c r="Q59" s="687">
        <v>0</v>
      </c>
      <c r="R59" s="688"/>
    </row>
    <row r="60" spans="1:18" s="194" customFormat="1" ht="15" customHeight="1" x14ac:dyDescent="0.25">
      <c r="A60" s="39">
        <v>32</v>
      </c>
      <c r="B60" s="732" t="s">
        <v>17</v>
      </c>
      <c r="C60" s="731"/>
      <c r="D60" s="731"/>
      <c r="E60" s="731"/>
      <c r="F60" s="731"/>
      <c r="G60" s="731"/>
      <c r="H60" s="221">
        <v>3.08</v>
      </c>
      <c r="I60" s="221"/>
      <c r="J60" s="222"/>
      <c r="K60" s="733">
        <v>0</v>
      </c>
      <c r="L60" s="208"/>
      <c r="M60" s="734">
        <v>4.1500000000000004</v>
      </c>
      <c r="N60" s="210"/>
      <c r="O60" s="205"/>
      <c r="P60" s="206">
        <f>M60/H60</f>
        <v>1.3474025974025974</v>
      </c>
      <c r="Q60" s="736">
        <v>0</v>
      </c>
      <c r="R60" s="737"/>
    </row>
    <row r="61" spans="1:18" s="194" customFormat="1" ht="15" customHeight="1" thickBot="1" x14ac:dyDescent="0.3">
      <c r="A61" s="39">
        <v>3234</v>
      </c>
      <c r="B61" s="712" t="s">
        <v>108</v>
      </c>
      <c r="C61" s="275"/>
      <c r="D61" s="275"/>
      <c r="E61" s="275"/>
      <c r="F61" s="275"/>
      <c r="G61" s="275"/>
      <c r="H61" s="221">
        <v>3.08</v>
      </c>
      <c r="I61" s="221"/>
      <c r="J61" s="222"/>
      <c r="K61" s="733">
        <v>0</v>
      </c>
      <c r="L61" s="208"/>
      <c r="M61" s="734">
        <v>4.1500000000000004</v>
      </c>
      <c r="N61" s="210"/>
      <c r="O61" s="205"/>
      <c r="P61" s="206">
        <f>M61/H61</f>
        <v>1.3474025974025974</v>
      </c>
      <c r="Q61" s="445">
        <v>0</v>
      </c>
      <c r="R61" s="718"/>
    </row>
    <row r="62" spans="1:18" ht="15" customHeight="1" x14ac:dyDescent="0.25">
      <c r="A62" s="182" t="s">
        <v>50</v>
      </c>
      <c r="B62" s="615" t="s">
        <v>198</v>
      </c>
      <c r="C62" s="622"/>
      <c r="D62" s="622"/>
      <c r="E62" s="622"/>
      <c r="F62" s="231"/>
      <c r="G62" s="183"/>
      <c r="H62" s="234">
        <v>96.55</v>
      </c>
      <c r="I62" s="235"/>
      <c r="J62" s="184"/>
      <c r="K62" s="184">
        <v>0</v>
      </c>
      <c r="L62" s="185"/>
      <c r="M62" s="735" t="s">
        <v>244</v>
      </c>
      <c r="N62" s="187"/>
      <c r="O62" s="623">
        <v>0</v>
      </c>
      <c r="P62" s="624"/>
      <c r="Q62" s="685">
        <v>0</v>
      </c>
      <c r="R62" s="686"/>
    </row>
    <row r="63" spans="1:18" ht="15" customHeight="1" thickBot="1" x14ac:dyDescent="0.3">
      <c r="A63" s="188" t="s">
        <v>52</v>
      </c>
      <c r="B63" s="612" t="s">
        <v>197</v>
      </c>
      <c r="C63" s="625"/>
      <c r="D63" s="625"/>
      <c r="E63" s="625"/>
      <c r="F63" s="189"/>
      <c r="G63" s="190"/>
      <c r="H63" s="232">
        <v>96.55</v>
      </c>
      <c r="I63" s="233"/>
      <c r="J63" s="191"/>
      <c r="K63" s="191">
        <v>0</v>
      </c>
      <c r="L63" s="233"/>
      <c r="M63" s="233">
        <v>1172.52</v>
      </c>
      <c r="N63" s="192"/>
      <c r="O63" s="626">
        <v>0</v>
      </c>
      <c r="P63" s="627"/>
      <c r="Q63" s="687">
        <v>0</v>
      </c>
      <c r="R63" s="688"/>
    </row>
    <row r="64" spans="1:18" ht="23.25" customHeight="1" x14ac:dyDescent="0.25">
      <c r="A64" s="39">
        <v>32</v>
      </c>
      <c r="B64" s="207" t="s">
        <v>74</v>
      </c>
      <c r="C64" s="209"/>
      <c r="D64" s="209"/>
      <c r="E64" s="209"/>
      <c r="F64" s="207"/>
      <c r="G64" s="209"/>
      <c r="H64" s="221">
        <v>96.55</v>
      </c>
      <c r="I64" s="208"/>
      <c r="J64" s="118"/>
      <c r="K64" s="118">
        <v>0</v>
      </c>
      <c r="L64" s="208"/>
      <c r="M64" s="208">
        <v>1172.52</v>
      </c>
      <c r="N64" s="115"/>
      <c r="O64" s="405">
        <f>M64/H64</f>
        <v>12.144174003107198</v>
      </c>
      <c r="P64" s="406"/>
      <c r="Q64" s="447">
        <v>0</v>
      </c>
      <c r="R64" s="448"/>
    </row>
    <row r="65" spans="1:18" ht="15" customHeight="1" thickBot="1" x14ac:dyDescent="0.3">
      <c r="A65" s="39">
        <v>3234</v>
      </c>
      <c r="B65" s="403" t="s">
        <v>108</v>
      </c>
      <c r="C65" s="275"/>
      <c r="D65" s="275"/>
      <c r="E65" s="275"/>
      <c r="F65" s="275"/>
      <c r="G65" s="209"/>
      <c r="H65" s="221">
        <v>96.55</v>
      </c>
      <c r="I65" s="208"/>
      <c r="J65" s="117"/>
      <c r="K65" s="117">
        <v>0</v>
      </c>
      <c r="L65" s="208"/>
      <c r="M65" s="208">
        <v>1172.52</v>
      </c>
      <c r="N65" s="115"/>
      <c r="O65" s="405">
        <f>M65/H65</f>
        <v>12.144174003107198</v>
      </c>
      <c r="P65" s="406"/>
      <c r="Q65" s="445">
        <v>0</v>
      </c>
      <c r="R65" s="446"/>
    </row>
    <row r="66" spans="1:18" ht="15" customHeight="1" x14ac:dyDescent="0.25">
      <c r="A66" s="182" t="s">
        <v>54</v>
      </c>
      <c r="B66" s="615" t="s">
        <v>55</v>
      </c>
      <c r="C66" s="615"/>
      <c r="D66" s="615"/>
      <c r="E66" s="615"/>
      <c r="F66" s="615"/>
      <c r="G66" s="615"/>
      <c r="H66" s="234">
        <v>525138.62</v>
      </c>
      <c r="I66" s="616">
        <v>604000</v>
      </c>
      <c r="J66" s="616"/>
      <c r="K66" s="616"/>
      <c r="L66" s="617">
        <v>621349.55000000005</v>
      </c>
      <c r="M66" s="617"/>
      <c r="N66" s="617"/>
      <c r="O66" s="618">
        <f t="shared" ref="O66" si="6">L66/H66</f>
        <v>1.1832105397237782</v>
      </c>
      <c r="P66" s="619"/>
      <c r="Q66" s="689">
        <f t="shared" ref="Q66" si="7">L66/I66</f>
        <v>1.0287244205298014</v>
      </c>
      <c r="R66" s="690"/>
    </row>
    <row r="67" spans="1:18" ht="15" customHeight="1" thickBot="1" x14ac:dyDescent="0.3">
      <c r="A67" s="188" t="s">
        <v>56</v>
      </c>
      <c r="B67" s="612" t="s">
        <v>57</v>
      </c>
      <c r="C67" s="612"/>
      <c r="D67" s="612"/>
      <c r="E67" s="612"/>
      <c r="F67" s="612"/>
      <c r="G67" s="612"/>
      <c r="H67" s="232">
        <v>525138.62</v>
      </c>
      <c r="I67" s="613">
        <v>604000</v>
      </c>
      <c r="J67" s="613"/>
      <c r="K67" s="613"/>
      <c r="L67" s="614">
        <v>621349.55000000005</v>
      </c>
      <c r="M67" s="614"/>
      <c r="N67" s="614"/>
      <c r="O67" s="620">
        <f t="shared" ref="O67" si="8">L67/H67</f>
        <v>1.1832105397237782</v>
      </c>
      <c r="P67" s="621"/>
      <c r="Q67" s="691">
        <f t="shared" ref="Q67:Q68" si="9">L67/I67</f>
        <v>1.0287244205298014</v>
      </c>
      <c r="R67" s="692"/>
    </row>
    <row r="68" spans="1:18" ht="15" customHeight="1" x14ac:dyDescent="0.25">
      <c r="A68" s="28" t="s">
        <v>58</v>
      </c>
      <c r="B68" s="403" t="s">
        <v>59</v>
      </c>
      <c r="C68" s="403"/>
      <c r="D68" s="403"/>
      <c r="E68" s="403"/>
      <c r="F68" s="403"/>
      <c r="G68" s="403"/>
      <c r="H68" s="221">
        <v>210892.14</v>
      </c>
      <c r="I68" s="609">
        <v>311000</v>
      </c>
      <c r="J68" s="609"/>
      <c r="K68" s="609"/>
      <c r="L68" s="400">
        <v>439948.11</v>
      </c>
      <c r="M68" s="400"/>
      <c r="N68" s="400"/>
      <c r="O68" s="405">
        <f>L68/H68</f>
        <v>2.086128529967973</v>
      </c>
      <c r="P68" s="406"/>
      <c r="Q68" s="445">
        <f>L68/I68</f>
        <v>1.4146241479099677</v>
      </c>
      <c r="R68" s="446"/>
    </row>
    <row r="69" spans="1:18" ht="15" customHeight="1" x14ac:dyDescent="0.25">
      <c r="A69" s="28" t="s">
        <v>62</v>
      </c>
      <c r="B69" s="403" t="s">
        <v>63</v>
      </c>
      <c r="C69" s="403"/>
      <c r="D69" s="403"/>
      <c r="E69" s="403"/>
      <c r="F69" s="403"/>
      <c r="G69" s="403"/>
      <c r="H69" s="221">
        <v>103145.96</v>
      </c>
      <c r="I69" s="609">
        <v>268000</v>
      </c>
      <c r="J69" s="609"/>
      <c r="K69" s="609"/>
      <c r="L69" s="400">
        <v>255289.52</v>
      </c>
      <c r="M69" s="400"/>
      <c r="N69" s="400"/>
      <c r="O69" s="405">
        <f t="shared" ref="O69:O78" si="10">L69/H69</f>
        <v>2.4750316929523946</v>
      </c>
      <c r="P69" s="406"/>
      <c r="Q69" s="445">
        <f>L69/I69</f>
        <v>0.95257283582089547</v>
      </c>
      <c r="R69" s="446"/>
    </row>
    <row r="70" spans="1:18" ht="15" customHeight="1" x14ac:dyDescent="0.25">
      <c r="A70" s="28" t="s">
        <v>64</v>
      </c>
      <c r="B70" s="403" t="s">
        <v>65</v>
      </c>
      <c r="C70" s="404"/>
      <c r="D70" s="404"/>
      <c r="E70" s="404"/>
      <c r="F70" s="403"/>
      <c r="G70" s="404"/>
      <c r="H70" s="221">
        <v>15746.18</v>
      </c>
      <c r="I70" s="609">
        <v>10000</v>
      </c>
      <c r="J70" s="610"/>
      <c r="K70" s="610"/>
      <c r="L70" s="400">
        <v>9125</v>
      </c>
      <c r="M70" s="401"/>
      <c r="N70" s="401"/>
      <c r="O70" s="405">
        <f t="shared" si="10"/>
        <v>0.57950563247721032</v>
      </c>
      <c r="P70" s="406"/>
      <c r="Q70" s="445">
        <f t="shared" ref="Q69:Q85" si="11">L70/I70</f>
        <v>0.91249999999999998</v>
      </c>
      <c r="R70" s="446"/>
    </row>
    <row r="71" spans="1:18" ht="15" customHeight="1" x14ac:dyDescent="0.25">
      <c r="A71" s="28" t="s">
        <v>68</v>
      </c>
      <c r="B71" s="403" t="s">
        <v>67</v>
      </c>
      <c r="C71" s="404"/>
      <c r="D71" s="404"/>
      <c r="E71" s="404"/>
      <c r="F71" s="403"/>
      <c r="G71" s="404"/>
      <c r="H71" s="221">
        <v>62000</v>
      </c>
      <c r="I71" s="609">
        <v>33000</v>
      </c>
      <c r="J71" s="610"/>
      <c r="K71" s="610"/>
      <c r="L71" s="400">
        <v>73605.3</v>
      </c>
      <c r="M71" s="401"/>
      <c r="N71" s="401"/>
      <c r="O71" s="405">
        <f t="shared" si="10"/>
        <v>1.1871822580645162</v>
      </c>
      <c r="P71" s="406"/>
      <c r="Q71" s="445">
        <f t="shared" si="11"/>
        <v>2.2304636363636363</v>
      </c>
      <c r="R71" s="446"/>
    </row>
    <row r="72" spans="1:18" ht="15" customHeight="1" x14ac:dyDescent="0.25">
      <c r="A72" s="28" t="s">
        <v>71</v>
      </c>
      <c r="B72" s="403" t="s">
        <v>72</v>
      </c>
      <c r="C72" s="404"/>
      <c r="D72" s="404"/>
      <c r="E72" s="404"/>
      <c r="F72" s="403"/>
      <c r="G72" s="404"/>
      <c r="H72" s="221">
        <v>30000</v>
      </c>
      <c r="I72" s="609">
        <v>100000</v>
      </c>
      <c r="J72" s="610"/>
      <c r="K72" s="610"/>
      <c r="L72" s="400">
        <v>101928.29</v>
      </c>
      <c r="M72" s="401"/>
      <c r="N72" s="401"/>
      <c r="O72" s="405">
        <v>0</v>
      </c>
      <c r="P72" s="406"/>
      <c r="Q72" s="445">
        <f t="shared" si="11"/>
        <v>1.0192828999999999</v>
      </c>
      <c r="R72" s="446"/>
    </row>
    <row r="73" spans="1:18" ht="15" customHeight="1" x14ac:dyDescent="0.25">
      <c r="A73" s="28" t="s">
        <v>73</v>
      </c>
      <c r="B73" s="403" t="s">
        <v>74</v>
      </c>
      <c r="C73" s="404"/>
      <c r="D73" s="404"/>
      <c r="E73" s="404"/>
      <c r="F73" s="403"/>
      <c r="G73" s="404"/>
      <c r="H73" s="221">
        <v>243111.6</v>
      </c>
      <c r="I73" s="609">
        <v>156000</v>
      </c>
      <c r="J73" s="610"/>
      <c r="K73" s="610"/>
      <c r="L73" s="400">
        <v>148205.06</v>
      </c>
      <c r="M73" s="401"/>
      <c r="N73" s="401"/>
      <c r="O73" s="405">
        <f t="shared" si="10"/>
        <v>0.60961739382242552</v>
      </c>
      <c r="P73" s="406"/>
      <c r="Q73" s="445">
        <f t="shared" si="11"/>
        <v>0.95003243589743591</v>
      </c>
      <c r="R73" s="446"/>
    </row>
    <row r="74" spans="1:18" ht="15" customHeight="1" x14ac:dyDescent="0.25">
      <c r="A74" s="28" t="s">
        <v>77</v>
      </c>
      <c r="B74" s="403" t="s">
        <v>78</v>
      </c>
      <c r="C74" s="404"/>
      <c r="D74" s="404"/>
      <c r="E74" s="404"/>
      <c r="F74" s="403"/>
      <c r="G74" s="404"/>
      <c r="H74" s="221">
        <v>2000</v>
      </c>
      <c r="I74" s="609">
        <v>3000</v>
      </c>
      <c r="J74" s="610"/>
      <c r="K74" s="610"/>
      <c r="L74" s="400">
        <v>3322.86</v>
      </c>
      <c r="M74" s="401"/>
      <c r="N74" s="401"/>
      <c r="O74" s="405">
        <v>0</v>
      </c>
      <c r="P74" s="406"/>
      <c r="Q74" s="445">
        <f t="shared" si="11"/>
        <v>1.10762</v>
      </c>
      <c r="R74" s="446"/>
    </row>
    <row r="75" spans="1:18" ht="15" customHeight="1" x14ac:dyDescent="0.25">
      <c r="A75" s="39">
        <v>3212</v>
      </c>
      <c r="B75" s="403" t="s">
        <v>207</v>
      </c>
      <c r="C75" s="275"/>
      <c r="D75" s="275"/>
      <c r="E75" s="275"/>
      <c r="F75" s="275"/>
      <c r="G75" s="209"/>
      <c r="H75" s="221">
        <v>0</v>
      </c>
      <c r="I75" s="221"/>
      <c r="J75" s="131"/>
      <c r="K75" s="132">
        <v>16000</v>
      </c>
      <c r="L75" s="455">
        <v>13385.59</v>
      </c>
      <c r="M75" s="456"/>
      <c r="N75" s="454"/>
      <c r="O75" s="405">
        <v>0</v>
      </c>
      <c r="P75" s="406"/>
      <c r="Q75" s="445">
        <v>0</v>
      </c>
      <c r="R75" s="446"/>
    </row>
    <row r="76" spans="1:18" ht="15" customHeight="1" x14ac:dyDescent="0.25">
      <c r="A76" s="28" t="s">
        <v>81</v>
      </c>
      <c r="B76" s="403" t="s">
        <v>82</v>
      </c>
      <c r="C76" s="404"/>
      <c r="D76" s="404"/>
      <c r="E76" s="404"/>
      <c r="F76" s="403"/>
      <c r="G76" s="404"/>
      <c r="H76" s="221">
        <v>9301.4500000000007</v>
      </c>
      <c r="I76" s="609">
        <v>5000</v>
      </c>
      <c r="J76" s="610"/>
      <c r="K76" s="610"/>
      <c r="L76" s="400">
        <v>4710.5</v>
      </c>
      <c r="M76" s="401"/>
      <c r="N76" s="401"/>
      <c r="O76" s="405">
        <f t="shared" si="10"/>
        <v>0.50642641738653649</v>
      </c>
      <c r="P76" s="406"/>
      <c r="Q76" s="445">
        <f t="shared" si="11"/>
        <v>0.94210000000000005</v>
      </c>
      <c r="R76" s="446"/>
    </row>
    <row r="77" spans="1:18" ht="15" customHeight="1" x14ac:dyDescent="0.25">
      <c r="A77" s="28" t="s">
        <v>83</v>
      </c>
      <c r="B77" s="403" t="s">
        <v>84</v>
      </c>
      <c r="C77" s="404"/>
      <c r="D77" s="404"/>
      <c r="E77" s="404"/>
      <c r="F77" s="403"/>
      <c r="G77" s="404"/>
      <c r="H77" s="221">
        <v>17.399999999999999</v>
      </c>
      <c r="I77" s="609">
        <v>0</v>
      </c>
      <c r="J77" s="610"/>
      <c r="K77" s="610"/>
      <c r="L77" s="400">
        <v>0</v>
      </c>
      <c r="M77" s="401"/>
      <c r="N77" s="401"/>
      <c r="O77" s="405">
        <v>0</v>
      </c>
      <c r="P77" s="406"/>
      <c r="Q77" s="445">
        <v>0</v>
      </c>
      <c r="R77" s="446"/>
    </row>
    <row r="78" spans="1:18" ht="15" customHeight="1" x14ac:dyDescent="0.25">
      <c r="A78" s="28" t="s">
        <v>87</v>
      </c>
      <c r="B78" s="403" t="s">
        <v>88</v>
      </c>
      <c r="C78" s="404"/>
      <c r="D78" s="404"/>
      <c r="E78" s="404"/>
      <c r="F78" s="403"/>
      <c r="G78" s="404"/>
      <c r="H78" s="221">
        <v>11011.12</v>
      </c>
      <c r="I78" s="609">
        <v>12000</v>
      </c>
      <c r="J78" s="610"/>
      <c r="K78" s="610"/>
      <c r="L78" s="400">
        <v>10332.09</v>
      </c>
      <c r="M78" s="401"/>
      <c r="N78" s="401"/>
      <c r="O78" s="405">
        <f t="shared" si="10"/>
        <v>0.93833234039770697</v>
      </c>
      <c r="P78" s="406"/>
      <c r="Q78" s="445">
        <f t="shared" si="11"/>
        <v>0.86100750000000004</v>
      </c>
      <c r="R78" s="446"/>
    </row>
    <row r="79" spans="1:18" ht="15" customHeight="1" x14ac:dyDescent="0.25">
      <c r="A79" s="28" t="s">
        <v>89</v>
      </c>
      <c r="B79" s="403" t="s">
        <v>90</v>
      </c>
      <c r="C79" s="404"/>
      <c r="D79" s="404"/>
      <c r="E79" s="404"/>
      <c r="F79" s="403"/>
      <c r="G79" s="404"/>
      <c r="H79" s="221">
        <v>41110.82</v>
      </c>
      <c r="I79" s="609">
        <v>42500</v>
      </c>
      <c r="J79" s="610"/>
      <c r="K79" s="610"/>
      <c r="L79" s="400">
        <v>48048.1</v>
      </c>
      <c r="M79" s="401"/>
      <c r="N79" s="401"/>
      <c r="O79" s="405">
        <f t="shared" ref="O79:O105" si="12">L79/H79</f>
        <v>1.1687458435516489</v>
      </c>
      <c r="P79" s="406"/>
      <c r="Q79" s="445">
        <f t="shared" si="11"/>
        <v>1.1305435294117647</v>
      </c>
      <c r="R79" s="446"/>
    </row>
    <row r="80" spans="1:18" ht="15" customHeight="1" x14ac:dyDescent="0.25">
      <c r="A80" s="28" t="s">
        <v>91</v>
      </c>
      <c r="B80" s="403" t="s">
        <v>92</v>
      </c>
      <c r="C80" s="404"/>
      <c r="D80" s="404"/>
      <c r="E80" s="404"/>
      <c r="F80" s="403"/>
      <c r="G80" s="404"/>
      <c r="H80" s="221">
        <v>5040</v>
      </c>
      <c r="I80" s="609">
        <v>20000</v>
      </c>
      <c r="J80" s="610"/>
      <c r="K80" s="610"/>
      <c r="L80" s="400">
        <v>20680.669999999998</v>
      </c>
      <c r="M80" s="401"/>
      <c r="N80" s="401"/>
      <c r="O80" s="405">
        <f t="shared" si="12"/>
        <v>4.1033075396825396</v>
      </c>
      <c r="P80" s="406"/>
      <c r="Q80" s="445">
        <f t="shared" si="11"/>
        <v>1.0340334999999998</v>
      </c>
      <c r="R80" s="446"/>
    </row>
    <row r="81" spans="1:18" ht="15" customHeight="1" x14ac:dyDescent="0.25">
      <c r="A81" s="28" t="s">
        <v>93</v>
      </c>
      <c r="B81" s="403" t="s">
        <v>94</v>
      </c>
      <c r="C81" s="404"/>
      <c r="D81" s="404"/>
      <c r="E81" s="404"/>
      <c r="F81" s="403"/>
      <c r="G81" s="404"/>
      <c r="H81" s="221">
        <v>4017.09</v>
      </c>
      <c r="I81" s="609">
        <v>0</v>
      </c>
      <c r="J81" s="610"/>
      <c r="K81" s="610"/>
      <c r="L81" s="400">
        <v>2777.81</v>
      </c>
      <c r="M81" s="401"/>
      <c r="N81" s="401"/>
      <c r="O81" s="405">
        <f t="shared" si="12"/>
        <v>0.6914980744767979</v>
      </c>
      <c r="P81" s="406"/>
      <c r="Q81" s="445">
        <v>0</v>
      </c>
      <c r="R81" s="446"/>
    </row>
    <row r="82" spans="1:18" ht="15" customHeight="1" x14ac:dyDescent="0.25">
      <c r="A82" s="28" t="s">
        <v>95</v>
      </c>
      <c r="B82" s="403" t="s">
        <v>96</v>
      </c>
      <c r="C82" s="404"/>
      <c r="D82" s="404"/>
      <c r="E82" s="404"/>
      <c r="F82" s="403"/>
      <c r="G82" s="404"/>
      <c r="H82" s="221">
        <v>17697.349999999999</v>
      </c>
      <c r="I82" s="609">
        <v>8000</v>
      </c>
      <c r="J82" s="610"/>
      <c r="K82" s="610"/>
      <c r="L82" s="400">
        <v>8222.7000000000007</v>
      </c>
      <c r="M82" s="401"/>
      <c r="N82" s="401"/>
      <c r="O82" s="405">
        <f t="shared" si="12"/>
        <v>0.46462888511556821</v>
      </c>
      <c r="P82" s="406"/>
      <c r="Q82" s="445">
        <f t="shared" si="11"/>
        <v>1.0278375000000002</v>
      </c>
      <c r="R82" s="446"/>
    </row>
    <row r="83" spans="1:18" ht="15" customHeight="1" x14ac:dyDescent="0.25">
      <c r="A83" s="28" t="s">
        <v>97</v>
      </c>
      <c r="B83" s="403" t="s">
        <v>98</v>
      </c>
      <c r="C83" s="404"/>
      <c r="D83" s="404"/>
      <c r="E83" s="404"/>
      <c r="F83" s="403"/>
      <c r="G83" s="404"/>
      <c r="H83" s="221">
        <v>438.74</v>
      </c>
      <c r="I83" s="609">
        <v>3000</v>
      </c>
      <c r="J83" s="610"/>
      <c r="K83" s="610"/>
      <c r="L83" s="400">
        <v>2993.44</v>
      </c>
      <c r="M83" s="401"/>
      <c r="N83" s="401"/>
      <c r="O83" s="405">
        <v>0</v>
      </c>
      <c r="P83" s="406"/>
      <c r="Q83" s="445">
        <f t="shared" si="11"/>
        <v>0.99781333333333333</v>
      </c>
      <c r="R83" s="446"/>
    </row>
    <row r="84" spans="1:18" x14ac:dyDescent="0.25">
      <c r="A84" s="28" t="s">
        <v>101</v>
      </c>
      <c r="B84" s="403" t="s">
        <v>102</v>
      </c>
      <c r="C84" s="404"/>
      <c r="D84" s="404"/>
      <c r="E84" s="404"/>
      <c r="F84" s="403"/>
      <c r="G84" s="404"/>
      <c r="H84" s="221">
        <v>168.72</v>
      </c>
      <c r="I84" s="609">
        <v>2000</v>
      </c>
      <c r="J84" s="610"/>
      <c r="K84" s="610"/>
      <c r="L84" s="400">
        <v>1341.68</v>
      </c>
      <c r="M84" s="401"/>
      <c r="N84" s="401"/>
      <c r="O84" s="405">
        <v>0</v>
      </c>
      <c r="P84" s="406"/>
      <c r="Q84" s="445">
        <f t="shared" si="11"/>
        <v>0.67083999999999999</v>
      </c>
      <c r="R84" s="446"/>
    </row>
    <row r="85" spans="1:18" x14ac:dyDescent="0.25">
      <c r="A85" s="28" t="s">
        <v>103</v>
      </c>
      <c r="B85" s="403" t="s">
        <v>104</v>
      </c>
      <c r="C85" s="404"/>
      <c r="D85" s="404"/>
      <c r="E85" s="404"/>
      <c r="F85" s="403"/>
      <c r="G85" s="404"/>
      <c r="H85" s="221">
        <v>111296.61</v>
      </c>
      <c r="I85" s="609">
        <v>5000</v>
      </c>
      <c r="J85" s="610"/>
      <c r="K85" s="610"/>
      <c r="L85" s="400">
        <v>5526.74</v>
      </c>
      <c r="M85" s="401"/>
      <c r="N85" s="401"/>
      <c r="O85" s="405">
        <f t="shared" si="12"/>
        <v>4.9657756871480628E-2</v>
      </c>
      <c r="P85" s="406"/>
      <c r="Q85" s="445">
        <f t="shared" si="11"/>
        <v>1.105348</v>
      </c>
      <c r="R85" s="446"/>
    </row>
    <row r="86" spans="1:18" x14ac:dyDescent="0.25">
      <c r="A86" s="28" t="s">
        <v>105</v>
      </c>
      <c r="B86" s="403" t="s">
        <v>106</v>
      </c>
      <c r="C86" s="404"/>
      <c r="D86" s="404"/>
      <c r="E86" s="404"/>
      <c r="F86" s="403"/>
      <c r="G86" s="404"/>
      <c r="H86" s="221">
        <v>2484.35</v>
      </c>
      <c r="I86" s="609">
        <v>1000</v>
      </c>
      <c r="J86" s="610"/>
      <c r="K86" s="610"/>
      <c r="L86" s="400">
        <v>1975.6</v>
      </c>
      <c r="M86" s="401"/>
      <c r="N86" s="401"/>
      <c r="O86" s="405">
        <f t="shared" si="12"/>
        <v>0.79521806508744741</v>
      </c>
      <c r="P86" s="406"/>
      <c r="Q86" s="445">
        <f t="shared" ref="Q86:Q110" si="13">L86/I86</f>
        <v>1.9755999999999998</v>
      </c>
      <c r="R86" s="446"/>
    </row>
    <row r="87" spans="1:18" x14ac:dyDescent="0.25">
      <c r="A87" s="28" t="s">
        <v>107</v>
      </c>
      <c r="B87" s="403" t="s">
        <v>108</v>
      </c>
      <c r="C87" s="404"/>
      <c r="D87" s="404"/>
      <c r="E87" s="404"/>
      <c r="F87" s="403"/>
      <c r="G87" s="404"/>
      <c r="H87" s="221">
        <v>2699.15</v>
      </c>
      <c r="I87" s="609">
        <v>9500</v>
      </c>
      <c r="J87" s="610"/>
      <c r="K87" s="610"/>
      <c r="L87" s="400">
        <v>2235.4899999999998</v>
      </c>
      <c r="M87" s="401"/>
      <c r="N87" s="401"/>
      <c r="O87" s="405">
        <f t="shared" si="12"/>
        <v>0.82821999518366884</v>
      </c>
      <c r="P87" s="406"/>
      <c r="Q87" s="445">
        <f t="shared" si="13"/>
        <v>0.23531473684210524</v>
      </c>
      <c r="R87" s="446"/>
    </row>
    <row r="88" spans="1:18" x14ac:dyDescent="0.25">
      <c r="A88" s="28" t="s">
        <v>109</v>
      </c>
      <c r="B88" s="403" t="s">
        <v>110</v>
      </c>
      <c r="C88" s="404"/>
      <c r="D88" s="404"/>
      <c r="E88" s="404"/>
      <c r="F88" s="403"/>
      <c r="G88" s="404"/>
      <c r="H88" s="221">
        <v>2210.8000000000002</v>
      </c>
      <c r="I88" s="609">
        <v>3000</v>
      </c>
      <c r="J88" s="610"/>
      <c r="K88" s="610"/>
      <c r="L88" s="400">
        <v>1728.02</v>
      </c>
      <c r="M88" s="401"/>
      <c r="N88" s="401"/>
      <c r="O88" s="405">
        <f t="shared" si="12"/>
        <v>0.78162656052107826</v>
      </c>
      <c r="P88" s="406"/>
      <c r="Q88" s="445">
        <f t="shared" si="13"/>
        <v>0.57600666666666667</v>
      </c>
      <c r="R88" s="446"/>
    </row>
    <row r="89" spans="1:18" x14ac:dyDescent="0.25">
      <c r="A89" s="28" t="s">
        <v>111</v>
      </c>
      <c r="B89" s="403" t="s">
        <v>112</v>
      </c>
      <c r="C89" s="404"/>
      <c r="D89" s="404"/>
      <c r="E89" s="404"/>
      <c r="F89" s="403"/>
      <c r="G89" s="404"/>
      <c r="H89" s="221">
        <v>4647.08</v>
      </c>
      <c r="I89" s="609">
        <v>3000</v>
      </c>
      <c r="J89" s="610"/>
      <c r="K89" s="610"/>
      <c r="L89" s="400">
        <v>1309.69</v>
      </c>
      <c r="M89" s="401"/>
      <c r="N89" s="401"/>
      <c r="O89" s="405">
        <v>0</v>
      </c>
      <c r="P89" s="406"/>
      <c r="Q89" s="445">
        <f t="shared" si="13"/>
        <v>0.43656333333333336</v>
      </c>
      <c r="R89" s="446"/>
    </row>
    <row r="90" spans="1:18" x14ac:dyDescent="0.25">
      <c r="A90" s="28" t="s">
        <v>113</v>
      </c>
      <c r="B90" s="403" t="s">
        <v>114</v>
      </c>
      <c r="C90" s="404"/>
      <c r="D90" s="404"/>
      <c r="E90" s="404"/>
      <c r="F90" s="403"/>
      <c r="G90" s="404"/>
      <c r="H90" s="221">
        <v>9386.74</v>
      </c>
      <c r="I90" s="609">
        <v>2000</v>
      </c>
      <c r="J90" s="610"/>
      <c r="K90" s="610"/>
      <c r="L90" s="400">
        <v>836.37</v>
      </c>
      <c r="M90" s="401"/>
      <c r="N90" s="401"/>
      <c r="O90" s="405">
        <v>0</v>
      </c>
      <c r="P90" s="406"/>
      <c r="Q90" s="445">
        <f t="shared" si="13"/>
        <v>0.41818500000000003</v>
      </c>
      <c r="R90" s="446"/>
    </row>
    <row r="91" spans="1:18" x14ac:dyDescent="0.25">
      <c r="A91" s="28" t="s">
        <v>115</v>
      </c>
      <c r="B91" s="403" t="s">
        <v>116</v>
      </c>
      <c r="C91" s="404"/>
      <c r="D91" s="404"/>
      <c r="E91" s="404"/>
      <c r="F91" s="403"/>
      <c r="G91" s="404"/>
      <c r="H91" s="221">
        <v>5564.69</v>
      </c>
      <c r="I91" s="609">
        <v>7000</v>
      </c>
      <c r="J91" s="610"/>
      <c r="K91" s="610"/>
      <c r="L91" s="400">
        <v>5075.2700000000004</v>
      </c>
      <c r="M91" s="401"/>
      <c r="N91" s="401"/>
      <c r="O91" s="405">
        <f t="shared" si="12"/>
        <v>0.91204900901937047</v>
      </c>
      <c r="P91" s="406"/>
      <c r="Q91" s="445">
        <f t="shared" si="13"/>
        <v>0.72503857142857153</v>
      </c>
      <c r="R91" s="446"/>
    </row>
    <row r="92" spans="1:18" x14ac:dyDescent="0.25">
      <c r="A92" s="28" t="s">
        <v>117</v>
      </c>
      <c r="B92" s="403" t="s">
        <v>118</v>
      </c>
      <c r="C92" s="404"/>
      <c r="D92" s="404"/>
      <c r="E92" s="404"/>
      <c r="F92" s="403"/>
      <c r="G92" s="404"/>
      <c r="H92" s="221">
        <v>4825.32</v>
      </c>
      <c r="I92" s="609">
        <v>2000</v>
      </c>
      <c r="J92" s="610"/>
      <c r="K92" s="610"/>
      <c r="L92" s="400">
        <v>1040.6099999999999</v>
      </c>
      <c r="M92" s="401"/>
      <c r="N92" s="401"/>
      <c r="O92" s="405">
        <f t="shared" si="12"/>
        <v>0.21565616373629107</v>
      </c>
      <c r="P92" s="406"/>
      <c r="Q92" s="445">
        <f t="shared" si="13"/>
        <v>0.52030499999999991</v>
      </c>
      <c r="R92" s="446"/>
    </row>
    <row r="93" spans="1:18" x14ac:dyDescent="0.25">
      <c r="A93" s="28" t="s">
        <v>121</v>
      </c>
      <c r="B93" s="403" t="s">
        <v>122</v>
      </c>
      <c r="C93" s="404"/>
      <c r="D93" s="404"/>
      <c r="E93" s="404"/>
      <c r="F93" s="403"/>
      <c r="G93" s="404"/>
      <c r="H93" s="221">
        <v>2419.5100000000002</v>
      </c>
      <c r="I93" s="609">
        <v>1000</v>
      </c>
      <c r="J93" s="610"/>
      <c r="K93" s="610"/>
      <c r="L93" s="400">
        <v>910.52</v>
      </c>
      <c r="M93" s="401"/>
      <c r="N93" s="401"/>
      <c r="O93" s="405">
        <f t="shared" si="12"/>
        <v>0.37632413174568402</v>
      </c>
      <c r="P93" s="406"/>
      <c r="Q93" s="445">
        <f t="shared" si="13"/>
        <v>0.91052</v>
      </c>
      <c r="R93" s="446"/>
    </row>
    <row r="94" spans="1:18" x14ac:dyDescent="0.25">
      <c r="A94" s="28" t="s">
        <v>123</v>
      </c>
      <c r="B94" s="403" t="s">
        <v>124</v>
      </c>
      <c r="C94" s="404"/>
      <c r="D94" s="404"/>
      <c r="E94" s="404"/>
      <c r="F94" s="403"/>
      <c r="G94" s="404"/>
      <c r="H94" s="221">
        <v>4360.82</v>
      </c>
      <c r="I94" s="609">
        <v>11000</v>
      </c>
      <c r="J94" s="610"/>
      <c r="K94" s="610"/>
      <c r="L94" s="400">
        <v>9295.7099999999991</v>
      </c>
      <c r="M94" s="401"/>
      <c r="N94" s="401"/>
      <c r="O94" s="405">
        <v>0</v>
      </c>
      <c r="P94" s="406"/>
      <c r="Q94" s="445">
        <f t="shared" si="13"/>
        <v>0.84506454545454535</v>
      </c>
      <c r="R94" s="446"/>
    </row>
    <row r="95" spans="1:18" x14ac:dyDescent="0.25">
      <c r="A95" s="28" t="s">
        <v>125</v>
      </c>
      <c r="B95" s="403" t="s">
        <v>126</v>
      </c>
      <c r="C95" s="404"/>
      <c r="D95" s="404"/>
      <c r="E95" s="404"/>
      <c r="F95" s="403"/>
      <c r="G95" s="404"/>
      <c r="H95" s="221">
        <v>955.84</v>
      </c>
      <c r="I95" s="609">
        <v>2000</v>
      </c>
      <c r="J95" s="610"/>
      <c r="K95" s="610"/>
      <c r="L95" s="400">
        <v>1245.3499999999999</v>
      </c>
      <c r="M95" s="401"/>
      <c r="N95" s="401"/>
      <c r="O95" s="405">
        <v>0</v>
      </c>
      <c r="P95" s="406"/>
      <c r="Q95" s="445">
        <f t="shared" si="13"/>
        <v>0.62267499999999998</v>
      </c>
      <c r="R95" s="446"/>
    </row>
    <row r="96" spans="1:18" x14ac:dyDescent="0.25">
      <c r="A96" s="28" t="s">
        <v>127</v>
      </c>
      <c r="B96" s="403" t="s">
        <v>128</v>
      </c>
      <c r="C96" s="404"/>
      <c r="D96" s="404"/>
      <c r="E96" s="404"/>
      <c r="F96" s="403"/>
      <c r="G96" s="404"/>
      <c r="H96" s="221">
        <v>1253.03</v>
      </c>
      <c r="I96" s="609">
        <v>2000</v>
      </c>
      <c r="J96" s="610"/>
      <c r="K96" s="610"/>
      <c r="L96" s="400">
        <v>1021.63</v>
      </c>
      <c r="M96" s="401"/>
      <c r="N96" s="401"/>
      <c r="O96" s="405">
        <f t="shared" si="12"/>
        <v>0.81532764578661321</v>
      </c>
      <c r="P96" s="406"/>
      <c r="Q96" s="445">
        <f t="shared" si="13"/>
        <v>0.51081500000000002</v>
      </c>
      <c r="R96" s="446"/>
    </row>
    <row r="97" spans="1:18" x14ac:dyDescent="0.25">
      <c r="A97" s="28" t="s">
        <v>129</v>
      </c>
      <c r="B97" s="403" t="s">
        <v>120</v>
      </c>
      <c r="C97" s="404"/>
      <c r="D97" s="404"/>
      <c r="E97" s="404"/>
      <c r="F97" s="403"/>
      <c r="G97" s="404"/>
      <c r="H97" s="221">
        <v>204.97</v>
      </c>
      <c r="I97" s="609">
        <v>1000</v>
      </c>
      <c r="J97" s="610"/>
      <c r="K97" s="610"/>
      <c r="L97" s="400">
        <v>188.62</v>
      </c>
      <c r="M97" s="401"/>
      <c r="N97" s="401"/>
      <c r="O97" s="405">
        <v>0</v>
      </c>
      <c r="P97" s="406"/>
      <c r="Q97" s="445">
        <f t="shared" si="13"/>
        <v>0.18862000000000001</v>
      </c>
      <c r="R97" s="446"/>
    </row>
    <row r="98" spans="1:18" x14ac:dyDescent="0.25">
      <c r="A98" s="28" t="s">
        <v>130</v>
      </c>
      <c r="B98" s="403" t="s">
        <v>131</v>
      </c>
      <c r="C98" s="404"/>
      <c r="D98" s="404"/>
      <c r="E98" s="404"/>
      <c r="F98" s="403"/>
      <c r="G98" s="404"/>
      <c r="H98" s="221">
        <v>1482.33</v>
      </c>
      <c r="I98" s="609">
        <v>1000</v>
      </c>
      <c r="J98" s="610"/>
      <c r="K98" s="610"/>
      <c r="L98" s="400">
        <v>193.27</v>
      </c>
      <c r="M98" s="401"/>
      <c r="N98" s="401"/>
      <c r="O98" s="405">
        <f t="shared" si="12"/>
        <v>0.13038257338109599</v>
      </c>
      <c r="P98" s="406"/>
      <c r="Q98" s="445">
        <f t="shared" si="13"/>
        <v>0.19327</v>
      </c>
      <c r="R98" s="446"/>
    </row>
    <row r="99" spans="1:18" x14ac:dyDescent="0.25">
      <c r="A99" s="28" t="s">
        <v>134</v>
      </c>
      <c r="B99" s="403" t="s">
        <v>135</v>
      </c>
      <c r="C99" s="404"/>
      <c r="D99" s="404"/>
      <c r="E99" s="404"/>
      <c r="F99" s="403"/>
      <c r="G99" s="404"/>
      <c r="H99" s="221">
        <v>1474.26</v>
      </c>
      <c r="I99" s="609">
        <v>1000</v>
      </c>
      <c r="J99" s="610"/>
      <c r="K99" s="610"/>
      <c r="L99" s="400">
        <v>193.27</v>
      </c>
      <c r="M99" s="401"/>
      <c r="N99" s="401"/>
      <c r="O99" s="405">
        <f t="shared" si="12"/>
        <v>0.13109627881106453</v>
      </c>
      <c r="P99" s="406"/>
      <c r="Q99" s="445">
        <f t="shared" si="13"/>
        <v>0.19327</v>
      </c>
      <c r="R99" s="446"/>
    </row>
    <row r="100" spans="1:18" x14ac:dyDescent="0.25">
      <c r="A100" s="28" t="s">
        <v>136</v>
      </c>
      <c r="B100" s="403" t="s">
        <v>137</v>
      </c>
      <c r="C100" s="404"/>
      <c r="D100" s="404"/>
      <c r="E100" s="404"/>
      <c r="F100" s="403"/>
      <c r="G100" s="404"/>
      <c r="H100" s="221">
        <v>8.07</v>
      </c>
      <c r="I100" s="609">
        <v>0</v>
      </c>
      <c r="J100" s="610"/>
      <c r="K100" s="610"/>
      <c r="L100" s="400">
        <v>0</v>
      </c>
      <c r="M100" s="401"/>
      <c r="N100" s="401"/>
      <c r="O100" s="405">
        <f t="shared" si="12"/>
        <v>0</v>
      </c>
      <c r="P100" s="406"/>
      <c r="Q100" s="445">
        <v>0</v>
      </c>
      <c r="R100" s="446"/>
    </row>
    <row r="101" spans="1:18" s="194" customFormat="1" x14ac:dyDescent="0.25">
      <c r="A101" s="39">
        <v>38</v>
      </c>
      <c r="B101" s="712" t="s">
        <v>240</v>
      </c>
      <c r="C101" s="275"/>
      <c r="D101" s="275"/>
      <c r="E101" s="275"/>
      <c r="F101" s="275"/>
      <c r="G101" s="275"/>
      <c r="H101" s="221">
        <v>90</v>
      </c>
      <c r="I101" s="609">
        <v>0</v>
      </c>
      <c r="J101" s="610"/>
      <c r="K101" s="610"/>
      <c r="L101" s="400">
        <v>0</v>
      </c>
      <c r="M101" s="401"/>
      <c r="N101" s="401"/>
      <c r="O101" s="205"/>
      <c r="P101" s="206">
        <v>0</v>
      </c>
      <c r="Q101" s="445">
        <v>0</v>
      </c>
      <c r="R101" s="446"/>
    </row>
    <row r="102" spans="1:18" s="194" customFormat="1" x14ac:dyDescent="0.25">
      <c r="A102" s="39">
        <v>3834</v>
      </c>
      <c r="B102" s="712" t="s">
        <v>242</v>
      </c>
      <c r="C102" s="275"/>
      <c r="D102" s="275"/>
      <c r="E102" s="275"/>
      <c r="F102" s="275"/>
      <c r="G102" s="275"/>
      <c r="H102" s="221">
        <v>90</v>
      </c>
      <c r="I102" s="609">
        <v>0</v>
      </c>
      <c r="J102" s="610"/>
      <c r="K102" s="610"/>
      <c r="L102" s="400">
        <v>0</v>
      </c>
      <c r="M102" s="401"/>
      <c r="N102" s="401"/>
      <c r="O102" s="205"/>
      <c r="P102" s="206">
        <v>0</v>
      </c>
      <c r="Q102" s="445">
        <v>0</v>
      </c>
      <c r="R102" s="446"/>
    </row>
    <row r="103" spans="1:18" x14ac:dyDescent="0.25">
      <c r="A103" s="28" t="s">
        <v>138</v>
      </c>
      <c r="B103" s="403" t="s">
        <v>139</v>
      </c>
      <c r="C103" s="404"/>
      <c r="D103" s="404"/>
      <c r="E103" s="404"/>
      <c r="F103" s="403"/>
      <c r="G103" s="404"/>
      <c r="H103" s="221">
        <v>69562.55</v>
      </c>
      <c r="I103" s="609">
        <v>31000</v>
      </c>
      <c r="J103" s="610"/>
      <c r="K103" s="610"/>
      <c r="L103" s="400">
        <v>33003.11</v>
      </c>
      <c r="M103" s="401"/>
      <c r="N103" s="401"/>
      <c r="O103" s="405">
        <f t="shared" si="12"/>
        <v>0.47443789797815061</v>
      </c>
      <c r="P103" s="406"/>
      <c r="Q103" s="445">
        <f t="shared" si="13"/>
        <v>1.0646164516129033</v>
      </c>
      <c r="R103" s="446"/>
    </row>
    <row r="104" spans="1:18" x14ac:dyDescent="0.25">
      <c r="A104" s="28" t="s">
        <v>142</v>
      </c>
      <c r="B104" s="403" t="s">
        <v>143</v>
      </c>
      <c r="C104" s="404"/>
      <c r="D104" s="404"/>
      <c r="E104" s="404"/>
      <c r="F104" s="403"/>
      <c r="G104" s="404"/>
      <c r="H104" s="221">
        <v>23878.52</v>
      </c>
      <c r="I104" s="609">
        <v>3500</v>
      </c>
      <c r="J104" s="610"/>
      <c r="K104" s="610"/>
      <c r="L104" s="400">
        <v>4929.05</v>
      </c>
      <c r="M104" s="401"/>
      <c r="N104" s="401"/>
      <c r="O104" s="405">
        <f t="shared" si="12"/>
        <v>0.20642192229669176</v>
      </c>
      <c r="P104" s="406"/>
      <c r="Q104" s="445">
        <f t="shared" si="13"/>
        <v>1.4083000000000001</v>
      </c>
      <c r="R104" s="446"/>
    </row>
    <row r="105" spans="1:18" x14ac:dyDescent="0.25">
      <c r="A105" s="28" t="s">
        <v>158</v>
      </c>
      <c r="B105" s="403" t="s">
        <v>159</v>
      </c>
      <c r="C105" s="404"/>
      <c r="D105" s="404"/>
      <c r="E105" s="404"/>
      <c r="F105" s="403"/>
      <c r="G105" s="404"/>
      <c r="H105" s="221">
        <v>3761.89</v>
      </c>
      <c r="I105" s="609">
        <v>0</v>
      </c>
      <c r="J105" s="610"/>
      <c r="K105" s="610"/>
      <c r="L105" s="400">
        <v>319.14</v>
      </c>
      <c r="M105" s="401"/>
      <c r="N105" s="401"/>
      <c r="O105" s="405">
        <f t="shared" si="12"/>
        <v>8.4835016441203753E-2</v>
      </c>
      <c r="P105" s="406"/>
      <c r="Q105" s="445">
        <v>0</v>
      </c>
      <c r="R105" s="446"/>
    </row>
    <row r="106" spans="1:18" x14ac:dyDescent="0.25">
      <c r="A106" s="28" t="s">
        <v>144</v>
      </c>
      <c r="B106" s="403" t="s">
        <v>145</v>
      </c>
      <c r="C106" s="404"/>
      <c r="D106" s="404"/>
      <c r="E106" s="404"/>
      <c r="F106" s="403"/>
      <c r="G106" s="404"/>
      <c r="H106" s="221">
        <v>11745.81</v>
      </c>
      <c r="I106" s="609">
        <v>0</v>
      </c>
      <c r="J106" s="610"/>
      <c r="K106" s="610"/>
      <c r="L106" s="400">
        <v>0</v>
      </c>
      <c r="M106" s="401"/>
      <c r="N106" s="401"/>
      <c r="O106" s="405">
        <v>0</v>
      </c>
      <c r="P106" s="406"/>
      <c r="Q106" s="445">
        <v>0</v>
      </c>
      <c r="R106" s="446"/>
    </row>
    <row r="107" spans="1:18" x14ac:dyDescent="0.25">
      <c r="A107" s="28" t="s">
        <v>146</v>
      </c>
      <c r="B107" s="403" t="s">
        <v>147</v>
      </c>
      <c r="C107" s="404"/>
      <c r="D107" s="404"/>
      <c r="E107" s="404"/>
      <c r="F107" s="403"/>
      <c r="G107" s="404"/>
      <c r="H107" s="221">
        <v>8168.31</v>
      </c>
      <c r="I107" s="609">
        <v>0</v>
      </c>
      <c r="J107" s="610"/>
      <c r="K107" s="610"/>
      <c r="L107" s="400">
        <v>0</v>
      </c>
      <c r="M107" s="401"/>
      <c r="N107" s="401"/>
      <c r="O107" s="405">
        <v>0</v>
      </c>
      <c r="P107" s="406"/>
      <c r="Q107" s="445">
        <v>0</v>
      </c>
      <c r="R107" s="446"/>
    </row>
    <row r="108" spans="1:18" x14ac:dyDescent="0.25">
      <c r="A108" s="28" t="s">
        <v>148</v>
      </c>
      <c r="B108" s="403" t="s">
        <v>149</v>
      </c>
      <c r="C108" s="404"/>
      <c r="D108" s="404"/>
      <c r="E108" s="404"/>
      <c r="F108" s="403"/>
      <c r="G108" s="404"/>
      <c r="H108" s="221">
        <v>21008</v>
      </c>
      <c r="I108" s="609">
        <v>2500</v>
      </c>
      <c r="J108" s="610"/>
      <c r="K108" s="610"/>
      <c r="L108" s="400">
        <v>2191.2600000000002</v>
      </c>
      <c r="M108" s="401"/>
      <c r="N108" s="401"/>
      <c r="O108" s="405">
        <f t="shared" ref="O108:O110" si="14">L108/H108</f>
        <v>0.10430597867479056</v>
      </c>
      <c r="P108" s="406"/>
      <c r="Q108" s="445">
        <f t="shared" si="13"/>
        <v>0.87650400000000006</v>
      </c>
      <c r="R108" s="446"/>
    </row>
    <row r="109" spans="1:18" s="194" customFormat="1" x14ac:dyDescent="0.25">
      <c r="A109" s="39">
        <v>4231</v>
      </c>
      <c r="B109" s="712" t="s">
        <v>153</v>
      </c>
      <c r="C109" s="275"/>
      <c r="D109" s="275"/>
      <c r="E109" s="275"/>
      <c r="F109" s="275"/>
      <c r="G109" s="209"/>
      <c r="H109" s="221">
        <v>0</v>
      </c>
      <c r="I109" s="609">
        <v>20000</v>
      </c>
      <c r="J109" s="610"/>
      <c r="K109" s="610"/>
      <c r="L109" s="208"/>
      <c r="M109" s="739">
        <v>20773.66</v>
      </c>
      <c r="N109" s="210"/>
      <c r="O109" s="205"/>
      <c r="P109" s="206">
        <v>0</v>
      </c>
      <c r="Q109" s="445">
        <f>M109/I109</f>
        <v>1.038683</v>
      </c>
      <c r="R109" s="718"/>
    </row>
    <row r="110" spans="1:18" ht="15.75" thickBot="1" x14ac:dyDescent="0.3">
      <c r="A110" s="162" t="s">
        <v>156</v>
      </c>
      <c r="B110" s="407" t="s">
        <v>157</v>
      </c>
      <c r="C110" s="408"/>
      <c r="D110" s="408"/>
      <c r="E110" s="408"/>
      <c r="F110" s="407"/>
      <c r="G110" s="408"/>
      <c r="H110" s="236">
        <v>1000.02</v>
      </c>
      <c r="I110" s="606">
        <v>5000</v>
      </c>
      <c r="J110" s="607"/>
      <c r="K110" s="607"/>
      <c r="L110" s="409">
        <v>4790</v>
      </c>
      <c r="M110" s="410"/>
      <c r="N110" s="410"/>
      <c r="O110" s="411">
        <f t="shared" si="14"/>
        <v>4.7899042019159621</v>
      </c>
      <c r="P110" s="608"/>
      <c r="Q110" s="451">
        <f t="shared" si="13"/>
        <v>0.95799999999999996</v>
      </c>
      <c r="R110" s="452"/>
    </row>
  </sheetData>
  <mergeCells count="582">
    <mergeCell ref="B109:F109"/>
    <mergeCell ref="I109:K109"/>
    <mergeCell ref="I101:K101"/>
    <mergeCell ref="I102:K102"/>
    <mergeCell ref="L101:N101"/>
    <mergeCell ref="L102:N102"/>
    <mergeCell ref="Q60:R60"/>
    <mergeCell ref="Q61:R61"/>
    <mergeCell ref="Q101:R101"/>
    <mergeCell ref="Q102:R102"/>
    <mergeCell ref="Q109:R109"/>
    <mergeCell ref="B58:E58"/>
    <mergeCell ref="O58:P58"/>
    <mergeCell ref="Q58:R58"/>
    <mergeCell ref="B59:E59"/>
    <mergeCell ref="O59:P59"/>
    <mergeCell ref="Q59:R59"/>
    <mergeCell ref="B60:G60"/>
    <mergeCell ref="B61:G61"/>
    <mergeCell ref="B101:G101"/>
    <mergeCell ref="Q82:R82"/>
    <mergeCell ref="Q83:R83"/>
    <mergeCell ref="Q70:R70"/>
    <mergeCell ref="Q71:R71"/>
    <mergeCell ref="Q72:R72"/>
    <mergeCell ref="Q73:R73"/>
    <mergeCell ref="Q64:R64"/>
    <mergeCell ref="Q65:R65"/>
    <mergeCell ref="Q66:R66"/>
    <mergeCell ref="Q67:R67"/>
    <mergeCell ref="Q74:R74"/>
    <mergeCell ref="Q75:R75"/>
    <mergeCell ref="Q76:R76"/>
    <mergeCell ref="Q77:R77"/>
    <mergeCell ref="Q78:R78"/>
    <mergeCell ref="Q79:R79"/>
    <mergeCell ref="Q80:R80"/>
    <mergeCell ref="Q81:R81"/>
    <mergeCell ref="Q69:R69"/>
    <mergeCell ref="Q68:R68"/>
    <mergeCell ref="Q62:R62"/>
    <mergeCell ref="Q63:R63"/>
    <mergeCell ref="B50:E50"/>
    <mergeCell ref="L50:N50"/>
    <mergeCell ref="O50:P50"/>
    <mergeCell ref="Q50:R50"/>
    <mergeCell ref="O51:P51"/>
    <mergeCell ref="Q51:R51"/>
    <mergeCell ref="O55:P55"/>
    <mergeCell ref="Q55:R55"/>
    <mergeCell ref="O57:P57"/>
    <mergeCell ref="Q57:R57"/>
    <mergeCell ref="O56:P56"/>
    <mergeCell ref="Q56:R56"/>
    <mergeCell ref="B57:E57"/>
    <mergeCell ref="F57:G57"/>
    <mergeCell ref="I57:K57"/>
    <mergeCell ref="L57:N57"/>
    <mergeCell ref="O52:P52"/>
    <mergeCell ref="O53:P53"/>
    <mergeCell ref="B54:E54"/>
    <mergeCell ref="L54:N54"/>
    <mergeCell ref="O54:P54"/>
    <mergeCell ref="B55:E55"/>
    <mergeCell ref="Q45:R45"/>
    <mergeCell ref="Q46:R46"/>
    <mergeCell ref="Q47:R47"/>
    <mergeCell ref="Q48:R48"/>
    <mergeCell ref="Q49:R49"/>
    <mergeCell ref="Q52:R52"/>
    <mergeCell ref="Q53:R53"/>
    <mergeCell ref="Q54:R54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F2"/>
    <mergeCell ref="J2:L3"/>
    <mergeCell ref="N2:O3"/>
    <mergeCell ref="A3:D4"/>
    <mergeCell ref="A5:C5"/>
    <mergeCell ref="C7:N7"/>
    <mergeCell ref="A9:G9"/>
    <mergeCell ref="I9:K9"/>
    <mergeCell ref="L9:N9"/>
    <mergeCell ref="O9:P9"/>
    <mergeCell ref="D8:L8"/>
    <mergeCell ref="B10:E10"/>
    <mergeCell ref="F10:G10"/>
    <mergeCell ref="I10:K10"/>
    <mergeCell ref="L10:N10"/>
    <mergeCell ref="O10:P10"/>
    <mergeCell ref="B11:E11"/>
    <mergeCell ref="F11:G11"/>
    <mergeCell ref="I11:K11"/>
    <mergeCell ref="L11:N11"/>
    <mergeCell ref="O11:P11"/>
    <mergeCell ref="B12:E12"/>
    <mergeCell ref="F12:G12"/>
    <mergeCell ref="I12:K12"/>
    <mergeCell ref="L12:N12"/>
    <mergeCell ref="O12:P12"/>
    <mergeCell ref="B13:E13"/>
    <mergeCell ref="F13:G13"/>
    <mergeCell ref="I13:K13"/>
    <mergeCell ref="L13:N13"/>
    <mergeCell ref="O13:P13"/>
    <mergeCell ref="B14:E14"/>
    <mergeCell ref="F14:G14"/>
    <mergeCell ref="I14:K14"/>
    <mergeCell ref="L14:N14"/>
    <mergeCell ref="O14:P14"/>
    <mergeCell ref="B15:E15"/>
    <mergeCell ref="F15:G15"/>
    <mergeCell ref="I15:K15"/>
    <mergeCell ref="L15:N15"/>
    <mergeCell ref="O15:P15"/>
    <mergeCell ref="B16:E16"/>
    <mergeCell ref="F16:G16"/>
    <mergeCell ref="I16:K16"/>
    <mergeCell ref="L16:N16"/>
    <mergeCell ref="O16:P16"/>
    <mergeCell ref="B17:E17"/>
    <mergeCell ref="F17:G17"/>
    <mergeCell ref="I17:K17"/>
    <mergeCell ref="L17:N17"/>
    <mergeCell ref="O17:P17"/>
    <mergeCell ref="B19:E19"/>
    <mergeCell ref="F19:G19"/>
    <mergeCell ref="I19:K19"/>
    <mergeCell ref="L19:N19"/>
    <mergeCell ref="O19:P19"/>
    <mergeCell ref="B18:E18"/>
    <mergeCell ref="F18:G18"/>
    <mergeCell ref="I18:K18"/>
    <mergeCell ref="L18:N18"/>
    <mergeCell ref="O18:P18"/>
    <mergeCell ref="B22:E22"/>
    <mergeCell ref="F22:G22"/>
    <mergeCell ref="I22:K22"/>
    <mergeCell ref="L22:N22"/>
    <mergeCell ref="O22:P22"/>
    <mergeCell ref="B20:E20"/>
    <mergeCell ref="F20:G20"/>
    <mergeCell ref="I20:K20"/>
    <mergeCell ref="L20:N20"/>
    <mergeCell ref="O20:P20"/>
    <mergeCell ref="B21:E21"/>
    <mergeCell ref="F21:G21"/>
    <mergeCell ref="I21:K21"/>
    <mergeCell ref="L21:N21"/>
    <mergeCell ref="O21:P21"/>
    <mergeCell ref="B24:E24"/>
    <mergeCell ref="F24:G24"/>
    <mergeCell ref="I24:K24"/>
    <mergeCell ref="L24:N24"/>
    <mergeCell ref="O24:P24"/>
    <mergeCell ref="B23:E23"/>
    <mergeCell ref="F23:G23"/>
    <mergeCell ref="I23:K23"/>
    <mergeCell ref="L23:N23"/>
    <mergeCell ref="O23:P23"/>
    <mergeCell ref="B25:E25"/>
    <mergeCell ref="F25:G25"/>
    <mergeCell ref="I25:K25"/>
    <mergeCell ref="L25:N25"/>
    <mergeCell ref="O25:P25"/>
    <mergeCell ref="B26:E26"/>
    <mergeCell ref="F26:G26"/>
    <mergeCell ref="I26:K26"/>
    <mergeCell ref="L26:N26"/>
    <mergeCell ref="O26:P26"/>
    <mergeCell ref="B29:E29"/>
    <mergeCell ref="F29:G29"/>
    <mergeCell ref="I29:K29"/>
    <mergeCell ref="L29:N29"/>
    <mergeCell ref="O29:P29"/>
    <mergeCell ref="B27:E27"/>
    <mergeCell ref="F27:G27"/>
    <mergeCell ref="I27:K27"/>
    <mergeCell ref="L27:N27"/>
    <mergeCell ref="O27:P27"/>
    <mergeCell ref="B28:E28"/>
    <mergeCell ref="F28:G28"/>
    <mergeCell ref="I28:K28"/>
    <mergeCell ref="L28:N28"/>
    <mergeCell ref="O28:P28"/>
    <mergeCell ref="B30:E30"/>
    <mergeCell ref="F30:G30"/>
    <mergeCell ref="I30:K30"/>
    <mergeCell ref="L30:N30"/>
    <mergeCell ref="O30:P30"/>
    <mergeCell ref="B31:E31"/>
    <mergeCell ref="F31:G31"/>
    <mergeCell ref="I31:K31"/>
    <mergeCell ref="L31:N31"/>
    <mergeCell ref="O31:P31"/>
    <mergeCell ref="B34:E34"/>
    <mergeCell ref="F34:G34"/>
    <mergeCell ref="I34:K34"/>
    <mergeCell ref="L34:N34"/>
    <mergeCell ref="O34:P34"/>
    <mergeCell ref="B32:E32"/>
    <mergeCell ref="F32:G32"/>
    <mergeCell ref="I32:K32"/>
    <mergeCell ref="L32:N32"/>
    <mergeCell ref="O32:P32"/>
    <mergeCell ref="B33:E33"/>
    <mergeCell ref="F33:G33"/>
    <mergeCell ref="I33:K33"/>
    <mergeCell ref="L33:N33"/>
    <mergeCell ref="O33:P33"/>
    <mergeCell ref="B35:E35"/>
    <mergeCell ref="F35:G35"/>
    <mergeCell ref="I35:K35"/>
    <mergeCell ref="L35:N35"/>
    <mergeCell ref="O35:P35"/>
    <mergeCell ref="B36:E36"/>
    <mergeCell ref="F36:G36"/>
    <mergeCell ref="I36:K36"/>
    <mergeCell ref="L36:N36"/>
    <mergeCell ref="O36:P36"/>
    <mergeCell ref="B37:E37"/>
    <mergeCell ref="F37:G37"/>
    <mergeCell ref="I37:K37"/>
    <mergeCell ref="L37:N37"/>
    <mergeCell ref="O37:P37"/>
    <mergeCell ref="B38:E38"/>
    <mergeCell ref="F38:G38"/>
    <mergeCell ref="I38:K38"/>
    <mergeCell ref="L38:N38"/>
    <mergeCell ref="O38:P38"/>
    <mergeCell ref="B39:E39"/>
    <mergeCell ref="F39:G39"/>
    <mergeCell ref="I39:K39"/>
    <mergeCell ref="L39:N39"/>
    <mergeCell ref="O39:P39"/>
    <mergeCell ref="B40:E40"/>
    <mergeCell ref="F40:G40"/>
    <mergeCell ref="I40:K40"/>
    <mergeCell ref="L40:N40"/>
    <mergeCell ref="O40:P40"/>
    <mergeCell ref="B43:E43"/>
    <mergeCell ref="F43:G43"/>
    <mergeCell ref="I43:K43"/>
    <mergeCell ref="L43:N43"/>
    <mergeCell ref="O43:P43"/>
    <mergeCell ref="B41:E41"/>
    <mergeCell ref="F41:G41"/>
    <mergeCell ref="I41:K41"/>
    <mergeCell ref="L41:N41"/>
    <mergeCell ref="O41:P41"/>
    <mergeCell ref="B42:E42"/>
    <mergeCell ref="F42:G42"/>
    <mergeCell ref="I42:K42"/>
    <mergeCell ref="L42:N42"/>
    <mergeCell ref="O42:P42"/>
    <mergeCell ref="B44:E44"/>
    <mergeCell ref="F44:G44"/>
    <mergeCell ref="I44:K44"/>
    <mergeCell ref="L44:N44"/>
    <mergeCell ref="O44:P44"/>
    <mergeCell ref="B45:E45"/>
    <mergeCell ref="F45:G45"/>
    <mergeCell ref="I45:K45"/>
    <mergeCell ref="L45:N45"/>
    <mergeCell ref="O45:P45"/>
    <mergeCell ref="B46:E46"/>
    <mergeCell ref="F46:G46"/>
    <mergeCell ref="I46:K46"/>
    <mergeCell ref="L46:N46"/>
    <mergeCell ref="O46:P46"/>
    <mergeCell ref="B47:E47"/>
    <mergeCell ref="F47:G47"/>
    <mergeCell ref="I47:K47"/>
    <mergeCell ref="L47:N47"/>
    <mergeCell ref="O47:P47"/>
    <mergeCell ref="F50:G50"/>
    <mergeCell ref="I50:K50"/>
    <mergeCell ref="B48:E48"/>
    <mergeCell ref="F48:G48"/>
    <mergeCell ref="I48:K48"/>
    <mergeCell ref="L48:N48"/>
    <mergeCell ref="O48:P48"/>
    <mergeCell ref="B49:E49"/>
    <mergeCell ref="F49:G49"/>
    <mergeCell ref="I49:K49"/>
    <mergeCell ref="L49:N49"/>
    <mergeCell ref="O49:P49"/>
    <mergeCell ref="B51:E51"/>
    <mergeCell ref="F51:G51"/>
    <mergeCell ref="I51:K51"/>
    <mergeCell ref="L51:N51"/>
    <mergeCell ref="F55:G55"/>
    <mergeCell ref="I55:K55"/>
    <mergeCell ref="L55:N55"/>
    <mergeCell ref="O67:P67"/>
    <mergeCell ref="O64:P64"/>
    <mergeCell ref="B62:E62"/>
    <mergeCell ref="O62:P62"/>
    <mergeCell ref="B63:E63"/>
    <mergeCell ref="O63:P63"/>
    <mergeCell ref="B56:E56"/>
    <mergeCell ref="F56:G56"/>
    <mergeCell ref="I56:K56"/>
    <mergeCell ref="L56:N56"/>
    <mergeCell ref="B52:E52"/>
    <mergeCell ref="F52:G52"/>
    <mergeCell ref="I52:K52"/>
    <mergeCell ref="L52:N52"/>
    <mergeCell ref="B53:E53"/>
    <mergeCell ref="F53:G53"/>
    <mergeCell ref="I53:K53"/>
    <mergeCell ref="L68:N68"/>
    <mergeCell ref="O68:P68"/>
    <mergeCell ref="B67:E67"/>
    <mergeCell ref="F67:G67"/>
    <mergeCell ref="I67:K67"/>
    <mergeCell ref="L67:N67"/>
    <mergeCell ref="O65:P65"/>
    <mergeCell ref="B66:E66"/>
    <mergeCell ref="F66:G66"/>
    <mergeCell ref="I66:K66"/>
    <mergeCell ref="L66:N66"/>
    <mergeCell ref="O66:P66"/>
    <mergeCell ref="B65:F65"/>
    <mergeCell ref="B68:E68"/>
    <mergeCell ref="F68:G68"/>
    <mergeCell ref="I68:K68"/>
    <mergeCell ref="O71:P71"/>
    <mergeCell ref="B69:E69"/>
    <mergeCell ref="F69:G69"/>
    <mergeCell ref="I69:K69"/>
    <mergeCell ref="L69:N69"/>
    <mergeCell ref="O69:P69"/>
    <mergeCell ref="B70:E70"/>
    <mergeCell ref="F70:G70"/>
    <mergeCell ref="I70:K70"/>
    <mergeCell ref="L70:N70"/>
    <mergeCell ref="O70:P70"/>
    <mergeCell ref="B71:E71"/>
    <mergeCell ref="F71:G71"/>
    <mergeCell ref="I71:K71"/>
    <mergeCell ref="L71:N71"/>
    <mergeCell ref="O74:P74"/>
    <mergeCell ref="O75:P75"/>
    <mergeCell ref="B75:F75"/>
    <mergeCell ref="B73:E73"/>
    <mergeCell ref="F73:G73"/>
    <mergeCell ref="I73:K73"/>
    <mergeCell ref="L73:N73"/>
    <mergeCell ref="O73:P73"/>
    <mergeCell ref="B72:E72"/>
    <mergeCell ref="F72:G72"/>
    <mergeCell ref="I72:K72"/>
    <mergeCell ref="L72:N72"/>
    <mergeCell ref="O72:P72"/>
    <mergeCell ref="B74:E74"/>
    <mergeCell ref="F74:G74"/>
    <mergeCell ref="I74:K74"/>
    <mergeCell ref="L74:N74"/>
    <mergeCell ref="B76:E76"/>
    <mergeCell ref="F76:G76"/>
    <mergeCell ref="I76:K76"/>
    <mergeCell ref="L76:N76"/>
    <mergeCell ref="O76:P76"/>
    <mergeCell ref="B77:E77"/>
    <mergeCell ref="F77:G77"/>
    <mergeCell ref="I77:K77"/>
    <mergeCell ref="L77:N77"/>
    <mergeCell ref="O77:P77"/>
    <mergeCell ref="O81:P81"/>
    <mergeCell ref="B82:E82"/>
    <mergeCell ref="F82:G82"/>
    <mergeCell ref="I82:K82"/>
    <mergeCell ref="L82:N82"/>
    <mergeCell ref="O78:P78"/>
    <mergeCell ref="B79:E79"/>
    <mergeCell ref="F79:G79"/>
    <mergeCell ref="I79:K79"/>
    <mergeCell ref="L79:N79"/>
    <mergeCell ref="O79:P79"/>
    <mergeCell ref="B78:E78"/>
    <mergeCell ref="F78:G78"/>
    <mergeCell ref="I78:K78"/>
    <mergeCell ref="L78:N78"/>
    <mergeCell ref="L53:N53"/>
    <mergeCell ref="F54:G54"/>
    <mergeCell ref="I54:K54"/>
    <mergeCell ref="B84:E84"/>
    <mergeCell ref="F84:G84"/>
    <mergeCell ref="I84:K84"/>
    <mergeCell ref="L84:N84"/>
    <mergeCell ref="O84:P84"/>
    <mergeCell ref="Q84:R84"/>
    <mergeCell ref="O82:P82"/>
    <mergeCell ref="B83:E83"/>
    <mergeCell ref="F83:G83"/>
    <mergeCell ref="I83:K83"/>
    <mergeCell ref="L83:N83"/>
    <mergeCell ref="O83:P83"/>
    <mergeCell ref="B80:E80"/>
    <mergeCell ref="F80:G80"/>
    <mergeCell ref="I80:K80"/>
    <mergeCell ref="L80:N80"/>
    <mergeCell ref="O80:P80"/>
    <mergeCell ref="B81:E81"/>
    <mergeCell ref="F81:G81"/>
    <mergeCell ref="I81:K81"/>
    <mergeCell ref="L81:N81"/>
    <mergeCell ref="B85:E85"/>
    <mergeCell ref="F85:G85"/>
    <mergeCell ref="I85:K85"/>
    <mergeCell ref="L85:N85"/>
    <mergeCell ref="O85:P85"/>
    <mergeCell ref="Q85:R85"/>
    <mergeCell ref="B86:E86"/>
    <mergeCell ref="F86:G86"/>
    <mergeCell ref="I86:K86"/>
    <mergeCell ref="L86:N86"/>
    <mergeCell ref="O86:P86"/>
    <mergeCell ref="Q86:R86"/>
    <mergeCell ref="B87:E87"/>
    <mergeCell ref="F87:G87"/>
    <mergeCell ref="I87:K87"/>
    <mergeCell ref="L87:N87"/>
    <mergeCell ref="O87:P87"/>
    <mergeCell ref="Q87:R87"/>
    <mergeCell ref="B88:E88"/>
    <mergeCell ref="F88:G88"/>
    <mergeCell ref="I88:K88"/>
    <mergeCell ref="L88:N88"/>
    <mergeCell ref="O88:P88"/>
    <mergeCell ref="Q88:R88"/>
    <mergeCell ref="B89:E89"/>
    <mergeCell ref="F89:G89"/>
    <mergeCell ref="I89:K89"/>
    <mergeCell ref="L89:N89"/>
    <mergeCell ref="O89:P89"/>
    <mergeCell ref="Q89:R89"/>
    <mergeCell ref="B92:E92"/>
    <mergeCell ref="F92:G92"/>
    <mergeCell ref="I92:K92"/>
    <mergeCell ref="L92:N92"/>
    <mergeCell ref="O92:P92"/>
    <mergeCell ref="Q92:R92"/>
    <mergeCell ref="B90:E90"/>
    <mergeCell ref="F90:G90"/>
    <mergeCell ref="I90:K90"/>
    <mergeCell ref="L90:N90"/>
    <mergeCell ref="O90:P90"/>
    <mergeCell ref="Q90:R90"/>
    <mergeCell ref="B91:E91"/>
    <mergeCell ref="F91:G91"/>
    <mergeCell ref="I91:K91"/>
    <mergeCell ref="L91:N91"/>
    <mergeCell ref="O91:P91"/>
    <mergeCell ref="Q91:R91"/>
    <mergeCell ref="B93:E93"/>
    <mergeCell ref="F93:G93"/>
    <mergeCell ref="I93:K93"/>
    <mergeCell ref="L93:N93"/>
    <mergeCell ref="O93:P93"/>
    <mergeCell ref="Q93:R93"/>
    <mergeCell ref="B94:E94"/>
    <mergeCell ref="F94:G94"/>
    <mergeCell ref="I94:K94"/>
    <mergeCell ref="L94:N94"/>
    <mergeCell ref="O94:P94"/>
    <mergeCell ref="Q94:R94"/>
    <mergeCell ref="B95:E95"/>
    <mergeCell ref="F95:G95"/>
    <mergeCell ref="I95:K95"/>
    <mergeCell ref="L95:N95"/>
    <mergeCell ref="O95:P95"/>
    <mergeCell ref="Q95:R95"/>
    <mergeCell ref="B96:E96"/>
    <mergeCell ref="F96:G96"/>
    <mergeCell ref="I96:K96"/>
    <mergeCell ref="L96:N96"/>
    <mergeCell ref="O96:P96"/>
    <mergeCell ref="Q96:R96"/>
    <mergeCell ref="B99:E99"/>
    <mergeCell ref="F99:G99"/>
    <mergeCell ref="I99:K99"/>
    <mergeCell ref="L99:N99"/>
    <mergeCell ref="O99:P99"/>
    <mergeCell ref="Q99:R99"/>
    <mergeCell ref="B97:E97"/>
    <mergeCell ref="F97:G97"/>
    <mergeCell ref="I97:K97"/>
    <mergeCell ref="L97:N97"/>
    <mergeCell ref="O97:P97"/>
    <mergeCell ref="Q97:R97"/>
    <mergeCell ref="B98:E98"/>
    <mergeCell ref="F98:G98"/>
    <mergeCell ref="I98:K98"/>
    <mergeCell ref="L98:N98"/>
    <mergeCell ref="O98:P98"/>
    <mergeCell ref="Q98:R98"/>
    <mergeCell ref="B100:E100"/>
    <mergeCell ref="F100:G100"/>
    <mergeCell ref="I100:K100"/>
    <mergeCell ref="L100:N100"/>
    <mergeCell ref="O100:P100"/>
    <mergeCell ref="Q100:R100"/>
    <mergeCell ref="B103:E103"/>
    <mergeCell ref="F103:G103"/>
    <mergeCell ref="I103:K103"/>
    <mergeCell ref="L103:N103"/>
    <mergeCell ref="O103:P103"/>
    <mergeCell ref="Q103:R103"/>
    <mergeCell ref="B102:G102"/>
    <mergeCell ref="Q107:R107"/>
    <mergeCell ref="B104:E104"/>
    <mergeCell ref="F104:G104"/>
    <mergeCell ref="I104:K104"/>
    <mergeCell ref="L104:N104"/>
    <mergeCell ref="O104:P104"/>
    <mergeCell ref="Q104:R104"/>
    <mergeCell ref="B105:E105"/>
    <mergeCell ref="F105:G105"/>
    <mergeCell ref="I105:K105"/>
    <mergeCell ref="L105:N105"/>
    <mergeCell ref="O105:P105"/>
    <mergeCell ref="Q105:R105"/>
    <mergeCell ref="B110:E110"/>
    <mergeCell ref="F110:G110"/>
    <mergeCell ref="I110:K110"/>
    <mergeCell ref="L110:N110"/>
    <mergeCell ref="O110:P110"/>
    <mergeCell ref="Q110:R110"/>
    <mergeCell ref="L75:N75"/>
    <mergeCell ref="B108:E108"/>
    <mergeCell ref="F108:G108"/>
    <mergeCell ref="I108:K108"/>
    <mergeCell ref="L108:N108"/>
    <mergeCell ref="O108:P108"/>
    <mergeCell ref="Q108:R108"/>
    <mergeCell ref="B106:E106"/>
    <mergeCell ref="F106:G106"/>
    <mergeCell ref="I106:K106"/>
    <mergeCell ref="L106:N106"/>
    <mergeCell ref="O106:P106"/>
    <mergeCell ref="Q106:R106"/>
    <mergeCell ref="B107:E107"/>
    <mergeCell ref="F107:G107"/>
    <mergeCell ref="I107:K107"/>
    <mergeCell ref="L107:N107"/>
    <mergeCell ref="O107:P107"/>
  </mergeCells>
  <pageMargins left="0.7" right="0.7" top="0.75" bottom="0.75" header="0.3" footer="0.3"/>
  <pageSetup paperSize="8" scale="6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6"/>
  <sheetViews>
    <sheetView workbookViewId="0">
      <selection activeCell="S10" sqref="S10:T10"/>
    </sheetView>
  </sheetViews>
  <sheetFormatPr defaultRowHeight="15" x14ac:dyDescent="0.25"/>
  <cols>
    <col min="1" max="1" width="1.28515625" customWidth="1"/>
    <col min="2" max="2" width="11.5703125" customWidth="1"/>
    <col min="3" max="3" width="14.28515625" customWidth="1"/>
    <col min="4" max="4" width="6.28515625" customWidth="1"/>
    <col min="5" max="5" width="4" customWidth="1"/>
    <col min="6" max="6" width="4.85546875" customWidth="1"/>
    <col min="7" max="7" width="5.28515625" customWidth="1"/>
    <col min="8" max="8" width="5.5703125" customWidth="1"/>
    <col min="9" max="9" width="27.7109375" customWidth="1"/>
    <col min="10" max="10" width="17.5703125" customWidth="1"/>
    <col min="11" max="11" width="12.140625" customWidth="1"/>
    <col min="12" max="12" width="0.140625" customWidth="1"/>
    <col min="13" max="13" width="1" customWidth="1"/>
    <col min="14" max="14" width="13.85546875" customWidth="1"/>
    <col min="15" max="15" width="0.85546875" customWidth="1"/>
    <col min="16" max="16" width="3.28515625" customWidth="1"/>
    <col min="17" max="17" width="11.5703125" customWidth="1"/>
    <col min="18" max="18" width="1" customWidth="1"/>
    <col min="19" max="19" width="0" hidden="1" customWidth="1"/>
    <col min="20" max="20" width="12" customWidth="1"/>
  </cols>
  <sheetData>
    <row r="1" spans="2:20" x14ac:dyDescent="0.25">
      <c r="B1" s="280" t="s">
        <v>0</v>
      </c>
      <c r="C1" s="264"/>
      <c r="D1" s="264"/>
      <c r="E1" s="264"/>
      <c r="F1" s="264"/>
      <c r="G1" s="264"/>
    </row>
    <row r="2" spans="2:20" x14ac:dyDescent="0.25">
      <c r="B2" s="264"/>
      <c r="C2" s="264"/>
      <c r="D2" s="264"/>
      <c r="E2" s="264"/>
      <c r="F2" s="264"/>
      <c r="G2" s="264"/>
      <c r="K2" s="281"/>
      <c r="L2" s="264"/>
      <c r="M2" s="264"/>
      <c r="O2" s="282"/>
      <c r="P2" s="264"/>
    </row>
    <row r="3" spans="2:20" x14ac:dyDescent="0.25">
      <c r="B3" s="280" t="s">
        <v>1</v>
      </c>
      <c r="C3" s="264"/>
      <c r="D3" s="264"/>
      <c r="E3" s="264"/>
      <c r="K3" s="264"/>
      <c r="L3" s="264"/>
      <c r="M3" s="264"/>
      <c r="O3" s="264"/>
      <c r="P3" s="264"/>
    </row>
    <row r="4" spans="2:20" x14ac:dyDescent="0.25">
      <c r="B4" s="264"/>
      <c r="C4" s="264"/>
      <c r="D4" s="264"/>
      <c r="E4" s="264"/>
    </row>
    <row r="5" spans="2:20" x14ac:dyDescent="0.25">
      <c r="B5" s="280" t="s">
        <v>2</v>
      </c>
      <c r="C5" s="264"/>
      <c r="D5" s="264"/>
    </row>
    <row r="7" spans="2:20" x14ac:dyDescent="0.25">
      <c r="D7" s="279" t="s">
        <v>20</v>
      </c>
      <c r="E7" s="264"/>
      <c r="F7" s="264"/>
      <c r="G7" s="264"/>
      <c r="H7" s="264"/>
      <c r="I7" s="264"/>
      <c r="J7" s="264"/>
      <c r="K7" s="264"/>
    </row>
    <row r="8" spans="2:20" ht="15.75" thickBot="1" x14ac:dyDescent="0.3">
      <c r="C8" s="274" t="s">
        <v>203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</row>
    <row r="9" spans="2:20" ht="24" customHeight="1" thickBot="1" x14ac:dyDescent="0.3">
      <c r="B9" s="276" t="s">
        <v>5</v>
      </c>
      <c r="C9" s="277"/>
      <c r="D9" s="277"/>
      <c r="E9" s="277"/>
      <c r="F9" s="277"/>
      <c r="G9" s="277"/>
      <c r="H9" s="278"/>
      <c r="I9" s="85"/>
      <c r="J9" s="86" t="s">
        <v>214</v>
      </c>
      <c r="K9" s="157" t="s">
        <v>215</v>
      </c>
      <c r="L9" s="277"/>
      <c r="M9" s="277"/>
      <c r="N9" s="289" t="s">
        <v>200</v>
      </c>
      <c r="O9" s="277"/>
      <c r="P9" s="277"/>
      <c r="Q9" s="283" t="s">
        <v>209</v>
      </c>
      <c r="R9" s="284"/>
      <c r="S9" s="283" t="s">
        <v>210</v>
      </c>
      <c r="T9" s="284"/>
    </row>
    <row r="10" spans="2:20" ht="16.5" customHeight="1" x14ac:dyDescent="0.25">
      <c r="B10" s="82"/>
      <c r="C10" s="271" t="s">
        <v>6</v>
      </c>
      <c r="D10" s="272"/>
      <c r="E10" s="272"/>
      <c r="F10" s="272"/>
      <c r="G10" s="273"/>
      <c r="H10" s="272"/>
      <c r="I10" s="83"/>
      <c r="J10" s="84" t="s">
        <v>7</v>
      </c>
      <c r="K10" s="149" t="s">
        <v>8</v>
      </c>
      <c r="L10" s="272"/>
      <c r="M10" s="272"/>
      <c r="N10" s="273" t="s">
        <v>9</v>
      </c>
      <c r="O10" s="272"/>
      <c r="P10" s="272"/>
      <c r="Q10" s="285" t="s">
        <v>218</v>
      </c>
      <c r="R10" s="286"/>
      <c r="S10" s="287" t="s">
        <v>219</v>
      </c>
      <c r="T10" s="288"/>
    </row>
    <row r="11" spans="2:20" x14ac:dyDescent="0.25">
      <c r="B11" s="8" t="s">
        <v>21</v>
      </c>
      <c r="C11" s="9"/>
      <c r="D11" s="9"/>
      <c r="E11" s="9"/>
      <c r="F11" s="9"/>
      <c r="G11" s="9"/>
      <c r="H11" s="9"/>
      <c r="I11" s="9"/>
      <c r="J11" s="80">
        <v>0</v>
      </c>
      <c r="K11" s="80">
        <v>0</v>
      </c>
      <c r="L11" s="9"/>
      <c r="M11" s="9"/>
      <c r="N11" s="9">
        <v>0</v>
      </c>
      <c r="O11" s="9">
        <v>0</v>
      </c>
      <c r="P11" s="9"/>
      <c r="Q11" s="87">
        <v>0</v>
      </c>
      <c r="R11" s="89"/>
      <c r="S11" s="88"/>
      <c r="T11" s="89">
        <v>0</v>
      </c>
    </row>
    <row r="12" spans="2:20" x14ac:dyDescent="0.25">
      <c r="B12" s="8" t="s">
        <v>22</v>
      </c>
      <c r="C12" s="9"/>
      <c r="D12" s="9"/>
      <c r="E12" s="9"/>
      <c r="F12" s="9"/>
      <c r="G12" s="9"/>
      <c r="H12" s="9"/>
      <c r="I12" s="9"/>
      <c r="J12" s="80">
        <v>0</v>
      </c>
      <c r="K12" s="80">
        <v>0</v>
      </c>
      <c r="L12" s="9"/>
      <c r="M12" s="9"/>
      <c r="N12" s="9">
        <v>0</v>
      </c>
      <c r="O12" s="9">
        <v>0</v>
      </c>
      <c r="P12" s="9"/>
      <c r="Q12" s="87">
        <v>0</v>
      </c>
      <c r="R12" s="89"/>
      <c r="S12" s="88"/>
      <c r="T12" s="89">
        <v>0</v>
      </c>
    </row>
    <row r="13" spans="2:20" x14ac:dyDescent="0.25">
      <c r="B13" s="98" t="s">
        <v>23</v>
      </c>
      <c r="C13" s="98"/>
      <c r="D13" s="6"/>
      <c r="E13" s="6"/>
      <c r="F13" s="6"/>
      <c r="G13" s="6"/>
      <c r="H13" s="6"/>
      <c r="I13" s="6"/>
      <c r="J13" s="81">
        <v>0</v>
      </c>
      <c r="K13" s="81">
        <v>0</v>
      </c>
      <c r="L13" s="6"/>
      <c r="M13" s="6"/>
      <c r="N13" s="6">
        <v>0</v>
      </c>
      <c r="O13" s="6">
        <v>0</v>
      </c>
      <c r="P13" s="6"/>
      <c r="Q13" s="90">
        <v>0</v>
      </c>
      <c r="R13" s="92"/>
      <c r="S13" s="91"/>
      <c r="T13" s="92">
        <v>0</v>
      </c>
    </row>
    <row r="14" spans="2:20" x14ac:dyDescent="0.25">
      <c r="B14" s="98" t="s">
        <v>24</v>
      </c>
      <c r="C14" s="98"/>
      <c r="D14" s="7"/>
      <c r="E14" s="7"/>
      <c r="F14" s="7"/>
      <c r="G14" s="7"/>
      <c r="H14" s="7"/>
      <c r="I14" s="6"/>
      <c r="J14" s="81">
        <v>0</v>
      </c>
      <c r="K14" s="81">
        <v>0</v>
      </c>
      <c r="L14" s="6"/>
      <c r="M14" s="6"/>
      <c r="N14" s="6">
        <v>0</v>
      </c>
      <c r="O14" s="6">
        <v>0</v>
      </c>
      <c r="P14" s="6"/>
      <c r="Q14" s="90">
        <v>0</v>
      </c>
      <c r="R14" s="92"/>
      <c r="S14" s="91"/>
      <c r="T14" s="92">
        <v>0</v>
      </c>
    </row>
    <row r="15" spans="2:20" x14ac:dyDescent="0.25">
      <c r="B15" s="96" t="s">
        <v>25</v>
      </c>
      <c r="C15" s="97"/>
      <c r="D15" s="97"/>
      <c r="E15" s="97"/>
      <c r="F15" s="97"/>
      <c r="G15" s="97"/>
      <c r="H15" s="97"/>
      <c r="I15" s="97"/>
      <c r="J15" s="81">
        <v>0</v>
      </c>
      <c r="K15" s="81">
        <v>0</v>
      </c>
      <c r="L15" s="6"/>
      <c r="M15" s="6"/>
      <c r="N15" s="6">
        <v>0</v>
      </c>
      <c r="O15" s="6"/>
      <c r="P15" s="6"/>
      <c r="Q15" s="90">
        <v>0</v>
      </c>
      <c r="R15" s="92"/>
      <c r="S15" s="91"/>
      <c r="T15" s="92">
        <v>0</v>
      </c>
    </row>
    <row r="16" spans="2:20" ht="15.75" thickBot="1" x14ac:dyDescent="0.3">
      <c r="B16" s="96" t="s">
        <v>26</v>
      </c>
      <c r="C16" s="6"/>
      <c r="D16" s="6"/>
      <c r="E16" s="6"/>
      <c r="F16" s="6"/>
      <c r="G16" s="6"/>
      <c r="H16" s="6"/>
      <c r="I16" s="6"/>
      <c r="J16" s="81">
        <v>0</v>
      </c>
      <c r="K16" s="81">
        <v>0</v>
      </c>
      <c r="L16" s="6"/>
      <c r="M16" s="6"/>
      <c r="N16" s="6">
        <v>0</v>
      </c>
      <c r="O16" s="6">
        <v>0</v>
      </c>
      <c r="P16" s="6"/>
      <c r="Q16" s="93">
        <v>0</v>
      </c>
      <c r="R16" s="95"/>
      <c r="S16" s="94"/>
      <c r="T16" s="95">
        <v>0</v>
      </c>
    </row>
  </sheetData>
  <mergeCells count="18">
    <mergeCell ref="S9:T9"/>
    <mergeCell ref="L10:M10"/>
    <mergeCell ref="N10:P10"/>
    <mergeCell ref="Q10:R10"/>
    <mergeCell ref="S10:T10"/>
    <mergeCell ref="N9:P9"/>
    <mergeCell ref="Q9:R9"/>
    <mergeCell ref="D7:K7"/>
    <mergeCell ref="B1:G2"/>
    <mergeCell ref="K2:M3"/>
    <mergeCell ref="O2:P3"/>
    <mergeCell ref="B3:E4"/>
    <mergeCell ref="B5:D5"/>
    <mergeCell ref="C10:F10"/>
    <mergeCell ref="G10:H10"/>
    <mergeCell ref="C8:M8"/>
    <mergeCell ref="B9:H9"/>
    <mergeCell ref="L9:M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opLeftCell="A7" workbookViewId="0">
      <selection activeCell="R31" sqref="R31:S31"/>
    </sheetView>
  </sheetViews>
  <sheetFormatPr defaultRowHeight="15" x14ac:dyDescent="0.25"/>
  <cols>
    <col min="1" max="1" width="11.5703125" customWidth="1"/>
    <col min="2" max="2" width="14.28515625" customWidth="1"/>
    <col min="3" max="3" width="6.28515625" customWidth="1"/>
    <col min="4" max="4" width="4" customWidth="1"/>
    <col min="5" max="5" width="4.85546875" customWidth="1"/>
    <col min="6" max="6" width="5.28515625" customWidth="1"/>
    <col min="7" max="7" width="5.5703125" customWidth="1"/>
    <col min="8" max="8" width="14.42578125" customWidth="1"/>
    <col min="9" max="9" width="17.5703125" customWidth="1"/>
    <col min="10" max="10" width="12.140625" customWidth="1"/>
    <col min="11" max="11" width="0.140625" customWidth="1"/>
    <col min="12" max="12" width="1" customWidth="1"/>
    <col min="13" max="13" width="13.85546875" customWidth="1"/>
    <col min="14" max="14" width="0.85546875" customWidth="1"/>
    <col min="15" max="15" width="3.28515625" customWidth="1"/>
    <col min="16" max="16" width="9.7109375" customWidth="1"/>
    <col min="17" max="17" width="1" customWidth="1"/>
    <col min="18" max="18" width="0" hidden="1" customWidth="1"/>
    <col min="19" max="19" width="10.140625" customWidth="1"/>
  </cols>
  <sheetData>
    <row r="1" spans="1:19" x14ac:dyDescent="0.25">
      <c r="A1" s="313" t="s">
        <v>0</v>
      </c>
      <c r="B1" s="307"/>
      <c r="C1" s="307"/>
      <c r="D1" s="307"/>
      <c r="E1" s="307"/>
      <c r="F1" s="307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9" x14ac:dyDescent="0.25">
      <c r="A2" s="307"/>
      <c r="B2" s="307"/>
      <c r="C2" s="307"/>
      <c r="D2" s="307"/>
      <c r="E2" s="307"/>
      <c r="F2" s="307"/>
      <c r="G2" s="11"/>
      <c r="H2" s="11"/>
      <c r="I2" s="11"/>
      <c r="J2" s="314"/>
      <c r="K2" s="307"/>
      <c r="L2" s="307"/>
      <c r="M2" s="11"/>
      <c r="N2" s="315"/>
      <c r="O2" s="307"/>
      <c r="P2" s="11"/>
      <c r="Q2" s="11"/>
      <c r="R2" s="11"/>
    </row>
    <row r="3" spans="1:19" x14ac:dyDescent="0.25">
      <c r="A3" s="313" t="s">
        <v>1</v>
      </c>
      <c r="B3" s="307"/>
      <c r="C3" s="307"/>
      <c r="D3" s="307"/>
      <c r="E3" s="11"/>
      <c r="F3" s="11"/>
      <c r="G3" s="11"/>
      <c r="H3" s="11"/>
      <c r="I3" s="11"/>
      <c r="J3" s="307"/>
      <c r="K3" s="307"/>
      <c r="L3" s="307"/>
      <c r="M3" s="11"/>
      <c r="N3" s="307"/>
      <c r="O3" s="307"/>
      <c r="P3" s="11"/>
      <c r="Q3" s="11"/>
      <c r="R3" s="11"/>
    </row>
    <row r="4" spans="1:19" x14ac:dyDescent="0.25">
      <c r="A4" s="307"/>
      <c r="B4" s="307"/>
      <c r="C4" s="307"/>
      <c r="D4" s="307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9" x14ac:dyDescent="0.25">
      <c r="A5" s="313" t="s">
        <v>2</v>
      </c>
      <c r="B5" s="307"/>
      <c r="C5" s="307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9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9" x14ac:dyDescent="0.25">
      <c r="A7" s="11"/>
      <c r="B7" s="11"/>
      <c r="C7" s="306" t="s">
        <v>3</v>
      </c>
      <c r="D7" s="307"/>
      <c r="E7" s="307"/>
      <c r="F7" s="307"/>
      <c r="G7" s="307"/>
      <c r="H7" s="307"/>
      <c r="I7" s="307"/>
      <c r="J7" s="307"/>
      <c r="K7" s="11"/>
      <c r="L7" s="11"/>
      <c r="M7" s="11"/>
      <c r="N7" s="11"/>
      <c r="O7" s="11"/>
      <c r="P7" s="11"/>
      <c r="Q7" s="11"/>
      <c r="R7" s="11"/>
    </row>
    <row r="8" spans="1:19" ht="15.75" thickBot="1" x14ac:dyDescent="0.3">
      <c r="A8" s="11"/>
      <c r="B8" s="11"/>
      <c r="C8" s="67"/>
      <c r="D8" s="308" t="s">
        <v>204</v>
      </c>
      <c r="E8" s="308"/>
      <c r="F8" s="308"/>
      <c r="G8" s="308"/>
      <c r="H8" s="308"/>
      <c r="I8" s="308"/>
      <c r="J8" s="67"/>
      <c r="K8" s="11"/>
      <c r="L8" s="11"/>
      <c r="M8" s="11"/>
      <c r="N8" s="11"/>
      <c r="O8" s="11"/>
      <c r="P8" s="11"/>
      <c r="Q8" s="11"/>
      <c r="R8" s="11"/>
    </row>
    <row r="9" spans="1:19" ht="16.5" thickTop="1" thickBot="1" x14ac:dyDescent="0.3">
      <c r="A9" s="11"/>
      <c r="B9" s="11"/>
      <c r="C9" s="11"/>
      <c r="D9" s="12"/>
      <c r="E9" s="309" t="s">
        <v>228</v>
      </c>
      <c r="F9" s="310"/>
      <c r="G9" s="310"/>
      <c r="H9" s="310"/>
      <c r="I9" s="310"/>
      <c r="J9" s="11"/>
      <c r="K9" s="11"/>
      <c r="L9" s="11"/>
      <c r="M9" s="11"/>
      <c r="N9" s="11"/>
      <c r="O9" s="11"/>
      <c r="P9" s="11"/>
      <c r="Q9" s="11"/>
      <c r="R9" s="11"/>
    </row>
    <row r="10" spans="1:19" ht="23.25" customHeight="1" thickBot="1" x14ac:dyDescent="0.3">
      <c r="A10" s="311" t="s">
        <v>5</v>
      </c>
      <c r="B10" s="312"/>
      <c r="C10" s="312"/>
      <c r="D10" s="312"/>
      <c r="E10" s="312"/>
      <c r="F10" s="312"/>
      <c r="G10" s="312"/>
      <c r="H10" s="111"/>
      <c r="I10" s="112" t="s">
        <v>214</v>
      </c>
      <c r="J10" s="158" t="s">
        <v>215</v>
      </c>
      <c r="K10" s="312"/>
      <c r="L10" s="312"/>
      <c r="M10" s="322" t="s">
        <v>200</v>
      </c>
      <c r="N10" s="312"/>
      <c r="O10" s="312"/>
      <c r="P10" s="323" t="s">
        <v>209</v>
      </c>
      <c r="Q10" s="324"/>
      <c r="R10" s="316" t="s">
        <v>210</v>
      </c>
      <c r="S10" s="317"/>
    </row>
    <row r="11" spans="1:19" ht="27" customHeight="1" thickTop="1" thickBot="1" x14ac:dyDescent="0.3">
      <c r="A11" s="113"/>
      <c r="B11" s="253" t="s">
        <v>6</v>
      </c>
      <c r="C11" s="254"/>
      <c r="D11" s="254"/>
      <c r="E11" s="254"/>
      <c r="F11" s="255"/>
      <c r="G11" s="254"/>
      <c r="H11" s="48"/>
      <c r="I11" s="79" t="s">
        <v>7</v>
      </c>
      <c r="J11" s="148" t="s">
        <v>8</v>
      </c>
      <c r="K11" s="254"/>
      <c r="L11" s="254"/>
      <c r="M11" s="255" t="s">
        <v>9</v>
      </c>
      <c r="N11" s="254"/>
      <c r="O11" s="254"/>
      <c r="P11" s="318" t="s">
        <v>218</v>
      </c>
      <c r="Q11" s="319"/>
      <c r="R11" s="320" t="s">
        <v>219</v>
      </c>
      <c r="S11" s="321"/>
    </row>
    <row r="12" spans="1:19" ht="15.75" thickBot="1" x14ac:dyDescent="0.3">
      <c r="A12" s="23"/>
      <c r="B12" s="303" t="s">
        <v>12</v>
      </c>
      <c r="C12" s="304"/>
      <c r="D12" s="304"/>
      <c r="E12" s="304"/>
      <c r="F12" s="303"/>
      <c r="G12" s="304"/>
      <c r="H12" s="62"/>
      <c r="I12" s="62">
        <v>2666886</v>
      </c>
      <c r="J12" s="109">
        <v>3437100</v>
      </c>
      <c r="K12" s="110"/>
      <c r="L12" s="305">
        <v>3292612.28</v>
      </c>
      <c r="M12" s="304"/>
      <c r="N12" s="304"/>
      <c r="O12" s="62"/>
      <c r="P12" s="325">
        <f>L12/I12</f>
        <v>1.2346280568423247</v>
      </c>
      <c r="Q12" s="326"/>
      <c r="R12" s="325">
        <f>L12/J12</f>
        <v>0.95796231706962254</v>
      </c>
      <c r="S12" s="329"/>
    </row>
    <row r="13" spans="1:19" x14ac:dyDescent="0.25">
      <c r="A13" s="18" t="s">
        <v>13</v>
      </c>
      <c r="B13" s="302" t="s">
        <v>14</v>
      </c>
      <c r="C13" s="245"/>
      <c r="D13" s="245"/>
      <c r="E13" s="245"/>
      <c r="F13" s="302"/>
      <c r="G13" s="245"/>
      <c r="H13" s="56"/>
      <c r="I13" s="56">
        <v>2666886</v>
      </c>
      <c r="J13" s="104">
        <v>3437100</v>
      </c>
      <c r="K13" s="100"/>
      <c r="L13" s="297">
        <v>3292612.28</v>
      </c>
      <c r="M13" s="245"/>
      <c r="N13" s="245"/>
      <c r="O13" s="56"/>
      <c r="P13" s="327">
        <f>L13/I13</f>
        <v>1.2346280568423247</v>
      </c>
      <c r="Q13" s="328"/>
      <c r="R13" s="327">
        <f>L13/J13</f>
        <v>0.95796231706962254</v>
      </c>
      <c r="S13" s="330"/>
    </row>
    <row r="14" spans="1:19" ht="24.75" customHeight="1" x14ac:dyDescent="0.25">
      <c r="A14" s="18" t="s">
        <v>27</v>
      </c>
      <c r="B14" s="302" t="s">
        <v>28</v>
      </c>
      <c r="C14" s="245"/>
      <c r="D14" s="245"/>
      <c r="E14" s="245"/>
      <c r="F14" s="302"/>
      <c r="G14" s="245"/>
      <c r="H14" s="56"/>
      <c r="I14" s="703">
        <v>525138.62</v>
      </c>
      <c r="J14" s="104">
        <v>604000</v>
      </c>
      <c r="K14" s="100"/>
      <c r="L14" s="297">
        <v>621349.55000000005</v>
      </c>
      <c r="M14" s="297"/>
      <c r="N14" s="297"/>
      <c r="O14" s="198"/>
      <c r="P14" s="296">
        <f>L14/I14</f>
        <v>1.1832105397237782</v>
      </c>
      <c r="Q14" s="296"/>
      <c r="R14" s="296">
        <f>L14/J14</f>
        <v>1.0287244205298014</v>
      </c>
      <c r="S14" s="705"/>
    </row>
    <row r="15" spans="1:19" ht="24.75" customHeight="1" x14ac:dyDescent="0.25">
      <c r="A15" s="18" t="s">
        <v>29</v>
      </c>
      <c r="B15" s="302" t="s">
        <v>30</v>
      </c>
      <c r="C15" s="245"/>
      <c r="D15" s="245"/>
      <c r="E15" s="245"/>
      <c r="F15" s="302"/>
      <c r="G15" s="245"/>
      <c r="H15" s="56"/>
      <c r="I15" s="198">
        <v>525138.62</v>
      </c>
      <c r="J15" s="99">
        <v>604000</v>
      </c>
      <c r="K15" s="100"/>
      <c r="L15" s="297">
        <v>621349.55000000005</v>
      </c>
      <c r="M15" s="297"/>
      <c r="N15" s="297"/>
      <c r="O15" s="198"/>
      <c r="P15" s="296">
        <f>L15/I15</f>
        <v>1.1832105397237782</v>
      </c>
      <c r="Q15" s="296"/>
      <c r="R15" s="296">
        <f>L15/J15</f>
        <v>1.0287244205298014</v>
      </c>
      <c r="S15" s="705"/>
    </row>
    <row r="16" spans="1:19" s="139" customFormat="1" ht="23.25" customHeight="1" x14ac:dyDescent="0.25">
      <c r="A16" s="18" t="s">
        <v>31</v>
      </c>
      <c r="B16" s="302" t="s">
        <v>32</v>
      </c>
      <c r="C16" s="245"/>
      <c r="D16" s="245"/>
      <c r="E16" s="245"/>
      <c r="F16" s="302"/>
      <c r="G16" s="245"/>
      <c r="H16" s="140"/>
      <c r="I16" s="198">
        <v>525138.62</v>
      </c>
      <c r="J16" s="99">
        <v>573000</v>
      </c>
      <c r="K16" s="100"/>
      <c r="L16" s="297">
        <v>588346.43999999994</v>
      </c>
      <c r="M16" s="297"/>
      <c r="N16" s="297"/>
      <c r="O16" s="198"/>
      <c r="P16" s="296">
        <f>L16/I16</f>
        <v>1.1203640669200827</v>
      </c>
      <c r="Q16" s="296"/>
      <c r="R16" s="296">
        <f>L16/J16</f>
        <v>1.0267826178010471</v>
      </c>
      <c r="S16" s="705"/>
    </row>
    <row r="17" spans="1:19" ht="23.25" customHeight="1" x14ac:dyDescent="0.25">
      <c r="A17" s="36">
        <v>6362</v>
      </c>
      <c r="B17" s="244" t="s">
        <v>216</v>
      </c>
      <c r="C17" s="245"/>
      <c r="D17" s="245"/>
      <c r="E17" s="245"/>
      <c r="F17" s="302"/>
      <c r="G17" s="245"/>
      <c r="H17" s="56"/>
      <c r="I17" s="198">
        <v>0</v>
      </c>
      <c r="J17" s="99">
        <v>31000</v>
      </c>
      <c r="K17" s="100"/>
      <c r="L17" s="297">
        <v>33003.11</v>
      </c>
      <c r="M17" s="297"/>
      <c r="N17" s="297"/>
      <c r="O17" s="198"/>
      <c r="P17" s="296">
        <v>0</v>
      </c>
      <c r="Q17" s="296"/>
      <c r="R17" s="296">
        <v>0</v>
      </c>
      <c r="S17" s="705"/>
    </row>
    <row r="18" spans="1:19" s="194" customFormat="1" ht="23.25" customHeight="1" x14ac:dyDescent="0.25">
      <c r="A18" s="36">
        <v>64</v>
      </c>
      <c r="B18" s="244" t="s">
        <v>229</v>
      </c>
      <c r="C18" s="674"/>
      <c r="D18" s="674"/>
      <c r="E18" s="674"/>
      <c r="F18" s="197"/>
      <c r="G18" s="195"/>
      <c r="H18" s="198"/>
      <c r="I18" s="198">
        <v>3.08</v>
      </c>
      <c r="J18" s="99">
        <v>0</v>
      </c>
      <c r="K18" s="100"/>
      <c r="L18" s="198"/>
      <c r="M18" s="198">
        <v>4.1500000000000004</v>
      </c>
      <c r="N18" s="198"/>
      <c r="O18" s="198"/>
      <c r="P18" s="196">
        <f>M18/I18</f>
        <v>1.3474025974025974</v>
      </c>
      <c r="Q18" s="196"/>
      <c r="R18" s="196"/>
      <c r="S18" s="708">
        <v>0</v>
      </c>
    </row>
    <row r="19" spans="1:19" s="194" customFormat="1" ht="23.25" customHeight="1" x14ac:dyDescent="0.25">
      <c r="A19" s="36">
        <v>641</v>
      </c>
      <c r="B19" s="244" t="s">
        <v>230</v>
      </c>
      <c r="C19" s="674"/>
      <c r="D19" s="674"/>
      <c r="E19" s="674"/>
      <c r="F19" s="674"/>
      <c r="G19" s="195"/>
      <c r="H19" s="198"/>
      <c r="I19" s="198">
        <v>3.08</v>
      </c>
      <c r="J19" s="99">
        <v>0</v>
      </c>
      <c r="K19" s="100"/>
      <c r="L19" s="198"/>
      <c r="M19" s="198">
        <v>4.1500000000000004</v>
      </c>
      <c r="N19" s="198"/>
      <c r="O19" s="198"/>
      <c r="P19" s="196">
        <f>M19/I19</f>
        <v>1.3474025974025974</v>
      </c>
      <c r="Q19" s="196"/>
      <c r="R19" s="196"/>
      <c r="S19" s="708">
        <v>0</v>
      </c>
    </row>
    <row r="20" spans="1:19" s="194" customFormat="1" ht="23.25" customHeight="1" x14ac:dyDescent="0.25">
      <c r="A20" s="36">
        <v>6413</v>
      </c>
      <c r="B20" s="244" t="s">
        <v>231</v>
      </c>
      <c r="C20" s="674"/>
      <c r="D20" s="674"/>
      <c r="E20" s="674"/>
      <c r="F20" s="674"/>
      <c r="G20" s="674"/>
      <c r="H20" s="198"/>
      <c r="I20" s="198">
        <v>3.08</v>
      </c>
      <c r="J20" s="99">
        <v>0</v>
      </c>
      <c r="K20" s="100"/>
      <c r="L20" s="198"/>
      <c r="M20" s="198">
        <v>4.1500000000000004</v>
      </c>
      <c r="N20" s="198"/>
      <c r="O20" s="198"/>
      <c r="P20" s="196">
        <f>M20/I20</f>
        <v>1.3474025974025974</v>
      </c>
      <c r="Q20" s="196"/>
      <c r="R20" s="196"/>
      <c r="S20" s="708">
        <v>0</v>
      </c>
    </row>
    <row r="21" spans="1:19" ht="30.75" customHeight="1" x14ac:dyDescent="0.25">
      <c r="A21" s="18" t="s">
        <v>33</v>
      </c>
      <c r="B21" s="302" t="s">
        <v>34</v>
      </c>
      <c r="C21" s="245"/>
      <c r="D21" s="245"/>
      <c r="E21" s="245"/>
      <c r="F21" s="302"/>
      <c r="G21" s="245"/>
      <c r="H21" s="56"/>
      <c r="I21" s="198">
        <v>96.55</v>
      </c>
      <c r="J21" s="99">
        <v>0</v>
      </c>
      <c r="K21" s="100"/>
      <c r="L21" s="297">
        <v>1172.52</v>
      </c>
      <c r="M21" s="297"/>
      <c r="N21" s="297"/>
      <c r="O21" s="198"/>
      <c r="P21" s="296">
        <f>L21/I21</f>
        <v>12.144174003107198</v>
      </c>
      <c r="Q21" s="296"/>
      <c r="R21" s="296">
        <v>0</v>
      </c>
      <c r="S21" s="705"/>
    </row>
    <row r="22" spans="1:19" x14ac:dyDescent="0.25">
      <c r="A22" s="18" t="s">
        <v>35</v>
      </c>
      <c r="B22" s="302" t="s">
        <v>36</v>
      </c>
      <c r="C22" s="245"/>
      <c r="D22" s="245"/>
      <c r="E22" s="245"/>
      <c r="F22" s="302"/>
      <c r="G22" s="245"/>
      <c r="H22" s="56"/>
      <c r="I22" s="198">
        <v>96.55</v>
      </c>
      <c r="J22" s="99">
        <v>0</v>
      </c>
      <c r="K22" s="100"/>
      <c r="L22" s="297">
        <v>1172.52</v>
      </c>
      <c r="M22" s="297"/>
      <c r="N22" s="297"/>
      <c r="O22" s="198"/>
      <c r="P22" s="296">
        <f>L22/I22</f>
        <v>12.144174003107198</v>
      </c>
      <c r="Q22" s="296"/>
      <c r="R22" s="296">
        <v>0</v>
      </c>
      <c r="S22" s="705"/>
    </row>
    <row r="23" spans="1:19" ht="18" customHeight="1" x14ac:dyDescent="0.25">
      <c r="A23" s="18" t="s">
        <v>37</v>
      </c>
      <c r="B23" s="302" t="s">
        <v>38</v>
      </c>
      <c r="C23" s="245"/>
      <c r="D23" s="245"/>
      <c r="E23" s="245"/>
      <c r="F23" s="302"/>
      <c r="G23" s="245"/>
      <c r="H23" s="56"/>
      <c r="I23" s="198">
        <v>96.55</v>
      </c>
      <c r="J23" s="99">
        <v>0</v>
      </c>
      <c r="K23" s="100"/>
      <c r="L23" s="297">
        <v>1172.52</v>
      </c>
      <c r="M23" s="297"/>
      <c r="N23" s="297"/>
      <c r="O23" s="198"/>
      <c r="P23" s="296">
        <f>L23/I23</f>
        <v>12.144174003107198</v>
      </c>
      <c r="Q23" s="296"/>
      <c r="R23" s="296">
        <v>0</v>
      </c>
      <c r="S23" s="705"/>
    </row>
    <row r="24" spans="1:19" x14ac:dyDescent="0.25">
      <c r="A24" s="19">
        <v>67</v>
      </c>
      <c r="B24" s="300" t="s">
        <v>39</v>
      </c>
      <c r="C24" s="300"/>
      <c r="D24" s="300"/>
      <c r="E24" s="300"/>
      <c r="F24" s="50"/>
      <c r="G24" s="50"/>
      <c r="H24" s="14"/>
      <c r="I24" s="198">
        <v>2141647.75</v>
      </c>
      <c r="J24" s="103">
        <v>2833100</v>
      </c>
      <c r="K24" s="100"/>
      <c r="L24" s="301">
        <v>2670086.06</v>
      </c>
      <c r="M24" s="301"/>
      <c r="N24" s="301"/>
      <c r="O24" s="200"/>
      <c r="P24" s="296">
        <f>L24/I24</f>
        <v>1.2467438027565458</v>
      </c>
      <c r="Q24" s="296"/>
      <c r="R24" s="296">
        <f>L24/J24</f>
        <v>0.94246092972362427</v>
      </c>
      <c r="S24" s="705"/>
    </row>
    <row r="25" spans="1:19" x14ac:dyDescent="0.25">
      <c r="A25" s="19"/>
      <c r="B25" s="290" t="s">
        <v>40</v>
      </c>
      <c r="C25" s="290"/>
      <c r="D25" s="290"/>
      <c r="E25" s="50"/>
      <c r="F25" s="50"/>
      <c r="G25" s="50"/>
      <c r="H25" s="50"/>
      <c r="I25" s="198"/>
      <c r="J25" s="100"/>
      <c r="K25" s="100"/>
      <c r="L25" s="195"/>
      <c r="M25" s="195"/>
      <c r="N25" s="195"/>
      <c r="O25" s="199"/>
      <c r="P25" s="293"/>
      <c r="Q25" s="293"/>
      <c r="R25" s="293"/>
      <c r="S25" s="704"/>
    </row>
    <row r="26" spans="1:19" x14ac:dyDescent="0.25">
      <c r="A26" s="19">
        <v>671</v>
      </c>
      <c r="B26" s="290"/>
      <c r="C26" s="290"/>
      <c r="D26" s="290"/>
      <c r="E26" s="50"/>
      <c r="F26" s="50"/>
      <c r="G26" s="50"/>
      <c r="H26" s="14"/>
      <c r="I26" s="198">
        <v>2141647.75</v>
      </c>
      <c r="J26" s="105">
        <v>2833100</v>
      </c>
      <c r="K26" s="101"/>
      <c r="L26" s="299">
        <v>2670086.06</v>
      </c>
      <c r="M26" s="299"/>
      <c r="N26" s="299"/>
      <c r="O26" s="200"/>
      <c r="P26" s="296">
        <f>L26/I26</f>
        <v>1.2467438027565458</v>
      </c>
      <c r="Q26" s="296"/>
      <c r="R26" s="327">
        <f>L26/J26</f>
        <v>0.94246092972362427</v>
      </c>
      <c r="S26" s="706"/>
    </row>
    <row r="27" spans="1:19" x14ac:dyDescent="0.25">
      <c r="A27" s="20"/>
      <c r="B27" s="298"/>
      <c r="C27" s="298"/>
      <c r="D27" s="298"/>
      <c r="E27" s="50"/>
      <c r="F27" s="50"/>
      <c r="G27" s="50"/>
      <c r="H27" s="50"/>
      <c r="I27" s="198"/>
      <c r="J27" s="100"/>
      <c r="K27" s="100"/>
      <c r="L27" s="195"/>
      <c r="M27" s="195"/>
      <c r="N27" s="195"/>
      <c r="O27" s="199"/>
      <c r="P27" s="293"/>
      <c r="Q27" s="293"/>
      <c r="R27" s="293"/>
      <c r="S27" s="704"/>
    </row>
    <row r="28" spans="1:19" x14ac:dyDescent="0.25">
      <c r="A28" s="19"/>
      <c r="B28" s="290" t="s">
        <v>41</v>
      </c>
      <c r="C28" s="290"/>
      <c r="D28" s="290"/>
      <c r="E28" s="50"/>
      <c r="F28" s="50"/>
      <c r="G28" s="50"/>
      <c r="H28" s="50"/>
      <c r="I28" s="198"/>
      <c r="J28" s="100"/>
      <c r="K28" s="100"/>
      <c r="L28" s="195"/>
      <c r="M28" s="195"/>
      <c r="N28" s="195"/>
      <c r="O28" s="199"/>
      <c r="P28" s="293"/>
      <c r="Q28" s="293"/>
      <c r="R28" s="293"/>
      <c r="S28" s="704"/>
    </row>
    <row r="29" spans="1:19" ht="19.5" customHeight="1" x14ac:dyDescent="0.25">
      <c r="A29" s="106">
        <v>6711</v>
      </c>
      <c r="B29" s="290"/>
      <c r="C29" s="290"/>
      <c r="D29" s="290"/>
      <c r="E29" s="50"/>
      <c r="F29" s="50"/>
      <c r="G29" s="50"/>
      <c r="H29" s="15"/>
      <c r="I29" s="198">
        <v>1944415.31</v>
      </c>
      <c r="J29" s="108">
        <v>2764100</v>
      </c>
      <c r="K29" s="100"/>
      <c r="L29" s="295">
        <v>2602122.6800000002</v>
      </c>
      <c r="M29" s="295"/>
      <c r="N29" s="295"/>
      <c r="O29" s="200"/>
      <c r="P29" s="296">
        <f>L29/I29</f>
        <v>1.3382545727846589</v>
      </c>
      <c r="Q29" s="296"/>
      <c r="R29" s="296">
        <f>L29/J29</f>
        <v>0.94139961651170367</v>
      </c>
      <c r="S29" s="705"/>
    </row>
    <row r="30" spans="1:19" ht="25.5" customHeight="1" x14ac:dyDescent="0.25">
      <c r="A30" s="19">
        <v>6712</v>
      </c>
      <c r="B30" s="290" t="s">
        <v>42</v>
      </c>
      <c r="C30" s="290"/>
      <c r="D30" s="290"/>
      <c r="E30" s="50"/>
      <c r="F30" s="50"/>
      <c r="G30" s="50"/>
      <c r="H30" s="50"/>
      <c r="I30" s="198"/>
      <c r="J30" s="100"/>
      <c r="K30" s="100"/>
      <c r="L30" s="195"/>
      <c r="M30" s="195"/>
      <c r="N30" s="195"/>
      <c r="O30" s="199"/>
      <c r="P30" s="293"/>
      <c r="Q30" s="293"/>
      <c r="R30" s="293"/>
      <c r="S30" s="704"/>
    </row>
    <row r="31" spans="1:19" ht="15.75" thickBot="1" x14ac:dyDescent="0.3">
      <c r="A31" s="21"/>
      <c r="B31" s="291"/>
      <c r="C31" s="291"/>
      <c r="D31" s="291"/>
      <c r="E31" s="58"/>
      <c r="F31" s="58"/>
      <c r="G31" s="58"/>
      <c r="H31" s="22"/>
      <c r="I31" s="57">
        <v>197232.44</v>
      </c>
      <c r="J31" s="107">
        <v>69000</v>
      </c>
      <c r="K31" s="102"/>
      <c r="L31" s="292">
        <v>67963.38</v>
      </c>
      <c r="M31" s="292"/>
      <c r="N31" s="292"/>
      <c r="O31" s="201"/>
      <c r="P31" s="294">
        <f>L31/I31</f>
        <v>0.34458520109572238</v>
      </c>
      <c r="Q31" s="294"/>
      <c r="R31" s="294">
        <f>L31/J31</f>
        <v>0.98497652173913053</v>
      </c>
      <c r="S31" s="707"/>
    </row>
    <row r="32" spans="1:19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</sheetData>
  <mergeCells count="91">
    <mergeCell ref="B18:E18"/>
    <mergeCell ref="B19:F19"/>
    <mergeCell ref="B20:G20"/>
    <mergeCell ref="R31:S31"/>
    <mergeCell ref="R12:S12"/>
    <mergeCell ref="R24:S24"/>
    <mergeCell ref="R25:S25"/>
    <mergeCell ref="R26:S26"/>
    <mergeCell ref="R27:S27"/>
    <mergeCell ref="R28:S28"/>
    <mergeCell ref="R21:S21"/>
    <mergeCell ref="R22:S22"/>
    <mergeCell ref="R23:S23"/>
    <mergeCell ref="R13:S13"/>
    <mergeCell ref="R14:S14"/>
    <mergeCell ref="R15:S15"/>
    <mergeCell ref="R17:S17"/>
    <mergeCell ref="R16:S16"/>
    <mergeCell ref="P25:Q25"/>
    <mergeCell ref="P26:Q26"/>
    <mergeCell ref="R29:S29"/>
    <mergeCell ref="R30:S30"/>
    <mergeCell ref="P27:Q27"/>
    <mergeCell ref="P12:Q12"/>
    <mergeCell ref="P13:Q13"/>
    <mergeCell ref="P14:Q14"/>
    <mergeCell ref="P15:Q15"/>
    <mergeCell ref="P17:Q17"/>
    <mergeCell ref="P16:Q16"/>
    <mergeCell ref="P23:Q23"/>
    <mergeCell ref="P24:Q24"/>
    <mergeCell ref="R10:S10"/>
    <mergeCell ref="K11:L11"/>
    <mergeCell ref="M11:O11"/>
    <mergeCell ref="P11:Q11"/>
    <mergeCell ref="R11:S11"/>
    <mergeCell ref="M10:O10"/>
    <mergeCell ref="P10:Q10"/>
    <mergeCell ref="A1:F2"/>
    <mergeCell ref="J2:L3"/>
    <mergeCell ref="N2:O3"/>
    <mergeCell ref="A3:D4"/>
    <mergeCell ref="A5:C5"/>
    <mergeCell ref="C7:J7"/>
    <mergeCell ref="D8:I8"/>
    <mergeCell ref="E9:I9"/>
    <mergeCell ref="A10:G10"/>
    <mergeCell ref="K10:L10"/>
    <mergeCell ref="B12:E12"/>
    <mergeCell ref="F12:G12"/>
    <mergeCell ref="L12:N12"/>
    <mergeCell ref="B11:E11"/>
    <mergeCell ref="F11:G11"/>
    <mergeCell ref="B14:E14"/>
    <mergeCell ref="F14:G14"/>
    <mergeCell ref="L14:N14"/>
    <mergeCell ref="B13:E13"/>
    <mergeCell ref="F13:G13"/>
    <mergeCell ref="L13:N13"/>
    <mergeCell ref="B17:E17"/>
    <mergeCell ref="F17:G17"/>
    <mergeCell ref="L17:N17"/>
    <mergeCell ref="B15:E15"/>
    <mergeCell ref="F15:G15"/>
    <mergeCell ref="L15:N15"/>
    <mergeCell ref="B16:E16"/>
    <mergeCell ref="F16:G16"/>
    <mergeCell ref="L16:N16"/>
    <mergeCell ref="B22:E22"/>
    <mergeCell ref="F22:G22"/>
    <mergeCell ref="L22:N22"/>
    <mergeCell ref="P22:Q22"/>
    <mergeCell ref="B21:E21"/>
    <mergeCell ref="F21:G21"/>
    <mergeCell ref="L21:N21"/>
    <mergeCell ref="P21:Q21"/>
    <mergeCell ref="L23:N23"/>
    <mergeCell ref="B25:D27"/>
    <mergeCell ref="L26:N26"/>
    <mergeCell ref="B24:E24"/>
    <mergeCell ref="L24:N24"/>
    <mergeCell ref="B23:E23"/>
    <mergeCell ref="F23:G23"/>
    <mergeCell ref="B30:D31"/>
    <mergeCell ref="L31:N31"/>
    <mergeCell ref="P30:Q30"/>
    <mergeCell ref="P31:Q31"/>
    <mergeCell ref="B28:D29"/>
    <mergeCell ref="L29:N29"/>
    <mergeCell ref="P28:Q28"/>
    <mergeCell ref="P29:Q29"/>
  </mergeCells>
  <pageMargins left="0.7" right="0.7" top="0.75" bottom="0.75" header="0.3" footer="0.3"/>
  <pageSetup paperSize="9" scale="5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8"/>
  <sheetViews>
    <sheetView tabSelected="1" workbookViewId="0">
      <selection activeCell="U32" sqref="U32"/>
    </sheetView>
  </sheetViews>
  <sheetFormatPr defaultRowHeight="15" x14ac:dyDescent="0.25"/>
  <cols>
    <col min="8" max="8" width="12.28515625" customWidth="1"/>
    <col min="11" max="11" width="5.42578125" customWidth="1"/>
    <col min="13" max="13" width="7.5703125" customWidth="1"/>
    <col min="14" max="14" width="3.5703125" hidden="1" customWidth="1"/>
    <col min="15" max="15" width="3.5703125" style="47" customWidth="1"/>
    <col min="16" max="16" width="9.28515625" style="47" customWidth="1"/>
  </cols>
  <sheetData>
    <row r="1" spans="1:34" x14ac:dyDescent="0.25">
      <c r="A1" s="368" t="s">
        <v>0</v>
      </c>
      <c r="B1" s="262"/>
      <c r="C1" s="262"/>
      <c r="D1" s="262"/>
      <c r="E1" s="262"/>
      <c r="F1" s="262"/>
      <c r="G1" s="10"/>
      <c r="H1" s="10"/>
      <c r="I1" s="10"/>
      <c r="J1" s="10"/>
      <c r="K1" s="10"/>
      <c r="L1" s="10"/>
      <c r="M1" s="10"/>
      <c r="N1" s="10"/>
      <c r="O1" s="63"/>
      <c r="P1" s="63"/>
      <c r="Q1" s="10"/>
      <c r="R1" s="10"/>
    </row>
    <row r="2" spans="1:34" x14ac:dyDescent="0.25">
      <c r="A2" s="262"/>
      <c r="B2" s="262"/>
      <c r="C2" s="262"/>
      <c r="D2" s="262"/>
      <c r="E2" s="262"/>
      <c r="F2" s="262"/>
      <c r="G2" s="10"/>
      <c r="H2" s="10"/>
      <c r="I2" s="10"/>
      <c r="J2" s="369"/>
      <c r="K2" s="262"/>
      <c r="L2" s="262"/>
      <c r="M2" s="10"/>
      <c r="N2" s="370"/>
      <c r="O2" s="370"/>
      <c r="P2" s="370"/>
      <c r="Q2" s="262"/>
      <c r="R2" s="10"/>
    </row>
    <row r="3" spans="1:34" x14ac:dyDescent="0.25">
      <c r="A3" s="368" t="s">
        <v>1</v>
      </c>
      <c r="B3" s="262"/>
      <c r="C3" s="262"/>
      <c r="D3" s="262"/>
      <c r="E3" s="10"/>
      <c r="F3" s="10"/>
      <c r="G3" s="10"/>
      <c r="H3" s="10"/>
      <c r="I3" s="10"/>
      <c r="J3" s="262"/>
      <c r="K3" s="262"/>
      <c r="L3" s="262"/>
      <c r="M3" s="10"/>
      <c r="N3" s="262"/>
      <c r="O3" s="262"/>
      <c r="P3" s="262"/>
      <c r="Q3" s="262"/>
      <c r="R3" s="10"/>
    </row>
    <row r="4" spans="1:34" x14ac:dyDescent="0.25">
      <c r="A4" s="262"/>
      <c r="B4" s="262"/>
      <c r="C4" s="262"/>
      <c r="D4" s="262"/>
      <c r="E4" s="10"/>
      <c r="F4" s="10"/>
      <c r="G4" s="10"/>
      <c r="H4" s="10"/>
      <c r="I4" s="10"/>
      <c r="J4" s="10"/>
      <c r="K4" s="10"/>
      <c r="L4" s="10"/>
      <c r="M4" s="10"/>
      <c r="N4" s="10"/>
      <c r="O4" s="63"/>
      <c r="P4" s="63"/>
      <c r="Q4" s="10"/>
      <c r="R4" s="10"/>
    </row>
    <row r="5" spans="1:34" x14ac:dyDescent="0.25">
      <c r="A5" s="368" t="s">
        <v>2</v>
      </c>
      <c r="B5" s="262"/>
      <c r="C5" s="26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63"/>
      <c r="P5" s="63"/>
      <c r="Q5" s="10"/>
      <c r="R5" s="10"/>
    </row>
    <row r="6" spans="1:34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3"/>
      <c r="P6" s="63"/>
      <c r="Q6" s="10"/>
      <c r="R6" s="10"/>
    </row>
    <row r="7" spans="1:34" x14ac:dyDescent="0.25">
      <c r="A7" s="10"/>
      <c r="B7" s="10"/>
      <c r="C7" s="261" t="s">
        <v>3</v>
      </c>
      <c r="D7" s="262"/>
      <c r="E7" s="262"/>
      <c r="F7" s="262"/>
      <c r="G7" s="262"/>
      <c r="H7" s="262"/>
      <c r="I7" s="262"/>
      <c r="J7" s="262"/>
      <c r="K7" s="10"/>
      <c r="L7" s="10"/>
      <c r="M7" s="10"/>
      <c r="N7" s="10"/>
      <c r="O7" s="63"/>
      <c r="P7" s="63"/>
      <c r="Q7" s="10"/>
      <c r="R7" s="10"/>
    </row>
    <row r="8" spans="1:34" ht="15.75" thickBot="1" x14ac:dyDescent="0.3">
      <c r="A8" s="10"/>
      <c r="B8" s="10"/>
      <c r="C8" s="193"/>
      <c r="D8" s="742" t="s">
        <v>196</v>
      </c>
      <c r="E8" s="420"/>
      <c r="F8" s="420"/>
      <c r="G8" s="420"/>
      <c r="H8" s="420"/>
      <c r="I8" s="420"/>
      <c r="J8" s="193"/>
      <c r="K8" s="10"/>
      <c r="L8" s="10"/>
      <c r="M8" s="10"/>
      <c r="N8" s="10"/>
      <c r="O8" s="63"/>
      <c r="P8" s="63"/>
      <c r="Q8" s="10"/>
      <c r="R8" s="10"/>
    </row>
    <row r="9" spans="1:34" ht="16.5" thickTop="1" thickBot="1" x14ac:dyDescent="0.3">
      <c r="A9" s="10"/>
      <c r="B9" s="10"/>
      <c r="C9" s="10"/>
      <c r="D9" s="371" t="s">
        <v>232</v>
      </c>
      <c r="E9" s="372"/>
      <c r="F9" s="372"/>
      <c r="G9" s="372"/>
      <c r="H9" s="372"/>
      <c r="I9" s="372"/>
      <c r="J9" s="10"/>
      <c r="K9" s="10"/>
      <c r="L9" s="10"/>
      <c r="M9" s="10"/>
      <c r="N9" s="10"/>
      <c r="O9" s="63"/>
      <c r="P9" s="63"/>
      <c r="Q9" s="10"/>
      <c r="R9" s="10"/>
    </row>
    <row r="10" spans="1:34" ht="34.5" customHeight="1" thickBot="1" x14ac:dyDescent="0.3">
      <c r="A10" s="373" t="s">
        <v>5</v>
      </c>
      <c r="B10" s="374"/>
      <c r="C10" s="374"/>
      <c r="D10" s="374"/>
      <c r="E10" s="374"/>
      <c r="F10" s="374"/>
      <c r="G10" s="374"/>
      <c r="H10" s="159" t="s">
        <v>214</v>
      </c>
      <c r="I10" s="375" t="s">
        <v>215</v>
      </c>
      <c r="J10" s="374"/>
      <c r="K10" s="374"/>
      <c r="L10" s="376" t="s">
        <v>205</v>
      </c>
      <c r="M10" s="374"/>
      <c r="N10" s="374"/>
      <c r="O10" s="379" t="s">
        <v>209</v>
      </c>
      <c r="P10" s="380"/>
      <c r="Q10" s="377" t="s">
        <v>210</v>
      </c>
      <c r="R10" s="378"/>
    </row>
    <row r="11" spans="1:34" ht="15.75" thickBot="1" x14ac:dyDescent="0.3">
      <c r="A11" s="142" t="s">
        <v>6</v>
      </c>
      <c r="B11" s="376" t="s">
        <v>7</v>
      </c>
      <c r="C11" s="374"/>
      <c r="D11" s="374"/>
      <c r="E11" s="374"/>
      <c r="F11" s="376"/>
      <c r="G11" s="374"/>
      <c r="H11" s="143" t="s">
        <v>8</v>
      </c>
      <c r="I11" s="375" t="s">
        <v>9</v>
      </c>
      <c r="J11" s="374"/>
      <c r="K11" s="374"/>
      <c r="L11" s="375" t="s">
        <v>10</v>
      </c>
      <c r="M11" s="374"/>
      <c r="N11" s="374"/>
      <c r="O11" s="388" t="s">
        <v>217</v>
      </c>
      <c r="P11" s="389"/>
      <c r="Q11" s="375" t="s">
        <v>202</v>
      </c>
      <c r="R11" s="381"/>
    </row>
    <row r="12" spans="1:34" x14ac:dyDescent="0.25">
      <c r="A12" s="17"/>
      <c r="B12" s="382" t="s">
        <v>12</v>
      </c>
      <c r="C12" s="383"/>
      <c r="D12" s="383"/>
      <c r="E12" s="383"/>
      <c r="F12" s="382"/>
      <c r="G12" s="383"/>
      <c r="H12" s="146">
        <v>2666886</v>
      </c>
      <c r="I12" s="384">
        <v>3437100</v>
      </c>
      <c r="J12" s="385"/>
      <c r="K12" s="385"/>
      <c r="L12" s="384">
        <v>3292612.28</v>
      </c>
      <c r="M12" s="385"/>
      <c r="N12" s="385"/>
      <c r="O12" s="390">
        <f>L12/H12</f>
        <v>1.2346280568423247</v>
      </c>
      <c r="P12" s="391"/>
      <c r="Q12" s="386">
        <f>L12/I12</f>
        <v>0.95796231706962254</v>
      </c>
      <c r="R12" s="387"/>
    </row>
    <row r="13" spans="1:34" x14ac:dyDescent="0.25">
      <c r="A13" s="24" t="s">
        <v>43</v>
      </c>
      <c r="B13" s="392" t="s">
        <v>44</v>
      </c>
      <c r="C13" s="393"/>
      <c r="D13" s="393"/>
      <c r="E13" s="393"/>
      <c r="F13" s="392"/>
      <c r="G13" s="393"/>
      <c r="H13" s="61">
        <v>2141647.75</v>
      </c>
      <c r="I13" s="346">
        <v>2833100</v>
      </c>
      <c r="J13" s="394"/>
      <c r="K13" s="394"/>
      <c r="L13" s="346">
        <v>2670086.06</v>
      </c>
      <c r="M13" s="394"/>
      <c r="N13" s="394"/>
      <c r="O13" s="397">
        <f>L13/H13</f>
        <v>1.2467438027565458</v>
      </c>
      <c r="P13" s="397"/>
      <c r="Q13" s="395">
        <f>L13/I13</f>
        <v>0.94246092972362427</v>
      </c>
      <c r="R13" s="396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1:34" x14ac:dyDescent="0.25">
      <c r="A14" s="24" t="s">
        <v>45</v>
      </c>
      <c r="B14" s="392" t="s">
        <v>46</v>
      </c>
      <c r="C14" s="393"/>
      <c r="D14" s="393"/>
      <c r="E14" s="393"/>
      <c r="F14" s="392"/>
      <c r="G14" s="393"/>
      <c r="H14" s="61">
        <v>2141647.75</v>
      </c>
      <c r="I14" s="346">
        <v>2833100</v>
      </c>
      <c r="J14" s="394"/>
      <c r="K14" s="394"/>
      <c r="L14" s="346">
        <v>2670086.06</v>
      </c>
      <c r="M14" s="394"/>
      <c r="N14" s="394"/>
      <c r="O14" s="397">
        <f>L14/H14</f>
        <v>1.2467438027565458</v>
      </c>
      <c r="P14" s="397"/>
      <c r="Q14" s="395">
        <f>L14/I14</f>
        <v>0.94246092972362427</v>
      </c>
      <c r="R14" s="396"/>
      <c r="T14" s="340"/>
      <c r="U14" s="340"/>
      <c r="V14" s="340"/>
      <c r="W14" s="340"/>
      <c r="X14" s="340"/>
      <c r="Y14" s="340"/>
      <c r="Z14" s="340"/>
      <c r="AA14" s="340"/>
      <c r="AB14" s="344"/>
      <c r="AC14" s="344"/>
      <c r="AD14" s="356"/>
      <c r="AE14" s="356"/>
      <c r="AF14" s="357"/>
      <c r="AG14" s="358"/>
      <c r="AH14" s="37"/>
    </row>
    <row r="15" spans="1:34" x14ac:dyDescent="0.25">
      <c r="A15" s="25" t="s">
        <v>13</v>
      </c>
      <c r="B15" s="350" t="s">
        <v>14</v>
      </c>
      <c r="C15" s="351"/>
      <c r="D15" s="351"/>
      <c r="E15" s="351"/>
      <c r="F15" s="350"/>
      <c r="G15" s="351"/>
      <c r="H15" s="145">
        <v>2141647.75</v>
      </c>
      <c r="I15" s="352">
        <v>2833100</v>
      </c>
      <c r="J15" s="353"/>
      <c r="K15" s="353"/>
      <c r="L15" s="352">
        <v>2670086.06</v>
      </c>
      <c r="M15" s="353"/>
      <c r="N15" s="353"/>
      <c r="O15" s="398">
        <f>L15/H15</f>
        <v>1.2467438027565458</v>
      </c>
      <c r="P15" s="391"/>
      <c r="Q15" s="354">
        <f>L15/I15</f>
        <v>0.94246092972362427</v>
      </c>
      <c r="R15" s="355"/>
      <c r="T15" s="340"/>
      <c r="U15" s="343"/>
      <c r="V15" s="343"/>
      <c r="W15" s="343"/>
      <c r="X15" s="343"/>
      <c r="Y15" s="343"/>
      <c r="Z15" s="343"/>
      <c r="AA15" s="343"/>
      <c r="AB15" s="344"/>
      <c r="AC15" s="364"/>
      <c r="AD15" s="356"/>
      <c r="AE15" s="343"/>
      <c r="AF15" s="357"/>
      <c r="AG15" s="358"/>
      <c r="AH15" s="37"/>
    </row>
    <row r="16" spans="1:34" x14ac:dyDescent="0.25">
      <c r="A16" s="26">
        <v>67</v>
      </c>
      <c r="B16" s="350" t="s">
        <v>47</v>
      </c>
      <c r="C16" s="351"/>
      <c r="D16" s="351"/>
      <c r="E16" s="351"/>
      <c r="F16" s="350"/>
      <c r="G16" s="351"/>
      <c r="H16" s="145">
        <v>2141647.75</v>
      </c>
      <c r="I16" s="352">
        <v>2833100</v>
      </c>
      <c r="J16" s="353"/>
      <c r="K16" s="353"/>
      <c r="L16" s="352">
        <v>2670086.06</v>
      </c>
      <c r="M16" s="353"/>
      <c r="N16" s="353"/>
      <c r="O16" s="398">
        <f>L16/H16</f>
        <v>1.2467438027565458</v>
      </c>
      <c r="P16" s="391"/>
      <c r="Q16" s="354">
        <f>L16/I16</f>
        <v>0.94246092972362427</v>
      </c>
      <c r="R16" s="355"/>
      <c r="T16" s="340"/>
      <c r="U16" s="365"/>
      <c r="V16" s="366"/>
      <c r="W16" s="367"/>
      <c r="X16" s="367"/>
      <c r="Y16" s="367"/>
      <c r="Z16" s="367"/>
      <c r="AA16" s="367"/>
      <c r="AB16" s="344"/>
      <c r="AC16" s="345"/>
      <c r="AD16" s="356"/>
      <c r="AE16" s="341"/>
      <c r="AF16" s="357"/>
      <c r="AG16" s="358"/>
      <c r="AH16" s="37"/>
    </row>
    <row r="17" spans="1:34" ht="27.75" customHeight="1" x14ac:dyDescent="0.25">
      <c r="A17" s="26">
        <v>671</v>
      </c>
      <c r="B17" s="350" t="s">
        <v>48</v>
      </c>
      <c r="C17" s="351"/>
      <c r="D17" s="351"/>
      <c r="E17" s="351"/>
      <c r="F17" s="350"/>
      <c r="G17" s="351"/>
      <c r="H17" s="145">
        <v>2141647.75</v>
      </c>
      <c r="I17" s="352">
        <v>2833100</v>
      </c>
      <c r="J17" s="353"/>
      <c r="K17" s="353"/>
      <c r="L17" s="352">
        <v>2670086.06</v>
      </c>
      <c r="M17" s="353"/>
      <c r="N17" s="353"/>
      <c r="O17" s="360">
        <f>L17/H17</f>
        <v>1.2467438027565458</v>
      </c>
      <c r="P17" s="361"/>
      <c r="Q17" s="354">
        <f>L17/I17</f>
        <v>0.94246092972362427</v>
      </c>
      <c r="R17" s="355"/>
      <c r="T17" s="340"/>
      <c r="U17" s="341"/>
      <c r="V17" s="342"/>
      <c r="W17" s="343"/>
      <c r="X17" s="343"/>
      <c r="Y17" s="343"/>
      <c r="Z17" s="343"/>
      <c r="AA17" s="343"/>
      <c r="AB17" s="344"/>
      <c r="AC17" s="345"/>
      <c r="AD17" s="356"/>
      <c r="AE17" s="341"/>
      <c r="AF17" s="357"/>
      <c r="AG17" s="358"/>
      <c r="AH17" s="37"/>
    </row>
    <row r="18" spans="1:34" ht="27" customHeight="1" x14ac:dyDescent="0.25">
      <c r="A18" s="26">
        <v>6711</v>
      </c>
      <c r="B18" s="350" t="s">
        <v>41</v>
      </c>
      <c r="C18" s="351"/>
      <c r="D18" s="351"/>
      <c r="E18" s="351"/>
      <c r="F18" s="350"/>
      <c r="G18" s="351"/>
      <c r="H18" s="145">
        <v>1944415.31</v>
      </c>
      <c r="I18" s="352">
        <v>2764100</v>
      </c>
      <c r="J18" s="353"/>
      <c r="K18" s="353"/>
      <c r="L18" s="352">
        <v>2602122.6800000002</v>
      </c>
      <c r="M18" s="353"/>
      <c r="N18" s="353"/>
      <c r="O18" s="360">
        <f>L18/H18</f>
        <v>1.3382545727846589</v>
      </c>
      <c r="P18" s="361"/>
      <c r="Q18" s="354">
        <f>L18/I18</f>
        <v>0.94139961651170367</v>
      </c>
      <c r="R18" s="355"/>
      <c r="T18" s="340"/>
      <c r="U18" s="341"/>
      <c r="V18" s="363"/>
      <c r="W18" s="341"/>
      <c r="X18" s="341"/>
      <c r="Y18" s="341"/>
      <c r="Z18" s="341"/>
      <c r="AA18" s="341"/>
      <c r="AB18" s="344"/>
      <c r="AC18" s="345"/>
      <c r="AD18" s="344"/>
      <c r="AE18" s="345"/>
      <c r="AF18" s="357"/>
      <c r="AG18" s="358"/>
      <c r="AH18" s="37"/>
    </row>
    <row r="19" spans="1:34" ht="32.25" customHeight="1" x14ac:dyDescent="0.25">
      <c r="A19" s="26">
        <v>6712</v>
      </c>
      <c r="B19" s="350" t="s">
        <v>49</v>
      </c>
      <c r="C19" s="359"/>
      <c r="D19" s="359"/>
      <c r="E19" s="144"/>
      <c r="F19" s="141"/>
      <c r="G19" s="144"/>
      <c r="H19" s="145">
        <v>197232.44</v>
      </c>
      <c r="I19" s="352">
        <v>69000</v>
      </c>
      <c r="J19" s="353"/>
      <c r="K19" s="353"/>
      <c r="L19" s="352">
        <v>67963.38</v>
      </c>
      <c r="M19" s="353"/>
      <c r="N19" s="353"/>
      <c r="O19" s="360">
        <f>L19/H19</f>
        <v>0.34458520109572238</v>
      </c>
      <c r="P19" s="361"/>
      <c r="Q19" s="354">
        <f>L19/I19</f>
        <v>0.98497652173913053</v>
      </c>
      <c r="R19" s="362"/>
      <c r="T19" s="340"/>
      <c r="U19" s="341"/>
      <c r="V19" s="342"/>
      <c r="W19" s="343"/>
      <c r="X19" s="343"/>
      <c r="Y19" s="343"/>
      <c r="Z19" s="343"/>
      <c r="AA19" s="343"/>
      <c r="AB19" s="344"/>
      <c r="AC19" s="345"/>
      <c r="AD19" s="356"/>
      <c r="AE19" s="341"/>
      <c r="AF19" s="357"/>
      <c r="AG19" s="358"/>
      <c r="AH19" s="37"/>
    </row>
    <row r="20" spans="1:34" ht="15" customHeight="1" x14ac:dyDescent="0.25">
      <c r="A20" s="33" t="s">
        <v>233</v>
      </c>
      <c r="B20" s="653" t="s">
        <v>235</v>
      </c>
      <c r="C20" s="393"/>
      <c r="D20" s="393"/>
      <c r="E20" s="393"/>
      <c r="F20" s="392"/>
      <c r="G20" s="393"/>
      <c r="H20" s="61">
        <v>3.08</v>
      </c>
      <c r="I20" s="346">
        <v>0</v>
      </c>
      <c r="J20" s="394"/>
      <c r="K20" s="394"/>
      <c r="L20" s="346">
        <v>4.1500000000000004</v>
      </c>
      <c r="M20" s="346"/>
      <c r="N20" s="346"/>
      <c r="O20" s="347">
        <f>L20/H20</f>
        <v>1.3474025974025974</v>
      </c>
      <c r="P20" s="348"/>
      <c r="Q20" s="395">
        <v>0</v>
      </c>
      <c r="R20" s="396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</row>
    <row r="21" spans="1:34" ht="15" customHeight="1" x14ac:dyDescent="0.25">
      <c r="A21" s="33" t="s">
        <v>234</v>
      </c>
      <c r="B21" s="653" t="s">
        <v>236</v>
      </c>
      <c r="C21" s="393"/>
      <c r="D21" s="393"/>
      <c r="E21" s="393"/>
      <c r="F21" s="392"/>
      <c r="G21" s="393"/>
      <c r="H21" s="61">
        <v>3.08</v>
      </c>
      <c r="I21" s="346">
        <v>0</v>
      </c>
      <c r="J21" s="394"/>
      <c r="K21" s="394"/>
      <c r="L21" s="346">
        <v>4.1500000000000004</v>
      </c>
      <c r="M21" s="346"/>
      <c r="N21" s="346"/>
      <c r="O21" s="347">
        <f>L21/H21</f>
        <v>1.3474025974025974</v>
      </c>
      <c r="P21" s="348"/>
      <c r="Q21" s="395">
        <v>0</v>
      </c>
      <c r="R21" s="396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</row>
    <row r="22" spans="1:34" ht="15" customHeight="1" x14ac:dyDescent="0.25">
      <c r="A22" s="25" t="s">
        <v>13</v>
      </c>
      <c r="B22" s="350" t="s">
        <v>14</v>
      </c>
      <c r="C22" s="351"/>
      <c r="D22" s="351"/>
      <c r="E22" s="351"/>
      <c r="F22" s="350"/>
      <c r="G22" s="351"/>
      <c r="H22" s="215">
        <v>3.08</v>
      </c>
      <c r="I22" s="352">
        <v>0</v>
      </c>
      <c r="J22" s="353"/>
      <c r="K22" s="353"/>
      <c r="L22" s="352">
        <v>4.1500000000000004</v>
      </c>
      <c r="M22" s="352"/>
      <c r="N22" s="352"/>
      <c r="O22" s="349">
        <f>L22/H22</f>
        <v>1.3474025974025974</v>
      </c>
      <c r="P22" s="348"/>
      <c r="Q22" s="354">
        <v>0</v>
      </c>
      <c r="R22" s="355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</row>
    <row r="23" spans="1:34" ht="24.75" customHeight="1" x14ac:dyDescent="0.25">
      <c r="A23" s="26">
        <v>64</v>
      </c>
      <c r="B23" s="709" t="s">
        <v>229</v>
      </c>
      <c r="C23" s="351"/>
      <c r="D23" s="351"/>
      <c r="E23" s="351"/>
      <c r="F23" s="350"/>
      <c r="G23" s="351"/>
      <c r="H23" s="215">
        <v>3.08</v>
      </c>
      <c r="I23" s="352">
        <v>0</v>
      </c>
      <c r="J23" s="353"/>
      <c r="K23" s="353"/>
      <c r="L23" s="352">
        <v>4.1500000000000004</v>
      </c>
      <c r="M23" s="352"/>
      <c r="N23" s="352"/>
      <c r="O23" s="349">
        <f>L23/H23</f>
        <v>1.3474025974025974</v>
      </c>
      <c r="P23" s="348"/>
      <c r="Q23" s="354">
        <v>0</v>
      </c>
      <c r="R23" s="355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</row>
    <row r="24" spans="1:34" ht="15" customHeight="1" x14ac:dyDescent="0.25">
      <c r="A24" s="26">
        <v>641</v>
      </c>
      <c r="B24" s="709" t="s">
        <v>230</v>
      </c>
      <c r="C24" s="351"/>
      <c r="D24" s="351"/>
      <c r="E24" s="351"/>
      <c r="F24" s="350"/>
      <c r="G24" s="351"/>
      <c r="H24" s="215">
        <v>3.08</v>
      </c>
      <c r="I24" s="352">
        <v>0</v>
      </c>
      <c r="J24" s="353"/>
      <c r="K24" s="353"/>
      <c r="L24" s="352">
        <v>4.1500000000000004</v>
      </c>
      <c r="M24" s="352"/>
      <c r="N24" s="352"/>
      <c r="O24" s="349">
        <f>L24/H24</f>
        <v>1.3474025974025974</v>
      </c>
      <c r="P24" s="348"/>
      <c r="Q24" s="354">
        <v>0</v>
      </c>
      <c r="R24" s="355"/>
    </row>
    <row r="25" spans="1:34" ht="15" customHeight="1" x14ac:dyDescent="0.25">
      <c r="A25" s="26">
        <v>6413</v>
      </c>
      <c r="B25" s="709" t="s">
        <v>231</v>
      </c>
      <c r="C25" s="351"/>
      <c r="D25" s="351"/>
      <c r="E25" s="351"/>
      <c r="F25" s="350"/>
      <c r="G25" s="351"/>
      <c r="H25" s="215">
        <v>3.08</v>
      </c>
      <c r="I25" s="352">
        <v>0</v>
      </c>
      <c r="J25" s="353"/>
      <c r="K25" s="353"/>
      <c r="L25" s="352">
        <v>4.1500000000000004</v>
      </c>
      <c r="M25" s="352"/>
      <c r="N25" s="352"/>
      <c r="O25" s="349">
        <f>L25/H25</f>
        <v>1.3474025974025974</v>
      </c>
      <c r="P25" s="348"/>
      <c r="Q25" s="354">
        <v>0</v>
      </c>
      <c r="R25" s="355"/>
    </row>
    <row r="26" spans="1:34" x14ac:dyDescent="0.25">
      <c r="A26" s="24" t="s">
        <v>50</v>
      </c>
      <c r="B26" s="392" t="s">
        <v>51</v>
      </c>
      <c r="C26" s="393"/>
      <c r="D26" s="393"/>
      <c r="E26" s="393"/>
      <c r="F26" s="392"/>
      <c r="G26" s="393"/>
      <c r="H26" s="61">
        <v>96.55</v>
      </c>
      <c r="I26" s="346">
        <v>0</v>
      </c>
      <c r="J26" s="394"/>
      <c r="K26" s="394"/>
      <c r="L26" s="346">
        <v>1172.52</v>
      </c>
      <c r="M26" s="346"/>
      <c r="N26" s="346"/>
      <c r="O26" s="347">
        <f>L26/H26</f>
        <v>12.144174003107198</v>
      </c>
      <c r="P26" s="348"/>
      <c r="Q26" s="395">
        <v>0</v>
      </c>
      <c r="R26" s="396"/>
    </row>
    <row r="27" spans="1:34" x14ac:dyDescent="0.25">
      <c r="A27" s="24" t="s">
        <v>52</v>
      </c>
      <c r="B27" s="392" t="s">
        <v>53</v>
      </c>
      <c r="C27" s="393"/>
      <c r="D27" s="393"/>
      <c r="E27" s="393"/>
      <c r="F27" s="392"/>
      <c r="G27" s="393"/>
      <c r="H27" s="61">
        <v>96.55</v>
      </c>
      <c r="I27" s="346">
        <v>0</v>
      </c>
      <c r="J27" s="394"/>
      <c r="K27" s="394"/>
      <c r="L27" s="346">
        <v>1172.52</v>
      </c>
      <c r="M27" s="346"/>
      <c r="N27" s="346"/>
      <c r="O27" s="347">
        <f>L27/H27</f>
        <v>12.144174003107198</v>
      </c>
      <c r="P27" s="348"/>
      <c r="Q27" s="395">
        <v>0</v>
      </c>
      <c r="R27" s="396"/>
    </row>
    <row r="28" spans="1:34" x14ac:dyDescent="0.25">
      <c r="A28" s="25" t="s">
        <v>13</v>
      </c>
      <c r="B28" s="350" t="s">
        <v>14</v>
      </c>
      <c r="C28" s="351"/>
      <c r="D28" s="351"/>
      <c r="E28" s="351"/>
      <c r="F28" s="350"/>
      <c r="G28" s="351"/>
      <c r="H28" s="145">
        <v>96.55</v>
      </c>
      <c r="I28" s="352">
        <v>0</v>
      </c>
      <c r="J28" s="353"/>
      <c r="K28" s="353"/>
      <c r="L28" s="352">
        <v>1172.52</v>
      </c>
      <c r="M28" s="352"/>
      <c r="N28" s="352"/>
      <c r="O28" s="349">
        <f>L28/H28</f>
        <v>12.144174003107198</v>
      </c>
      <c r="P28" s="348"/>
      <c r="Q28" s="354">
        <v>0</v>
      </c>
      <c r="R28" s="355"/>
    </row>
    <row r="29" spans="1:34" ht="27.75" customHeight="1" x14ac:dyDescent="0.25">
      <c r="A29" s="25" t="s">
        <v>33</v>
      </c>
      <c r="B29" s="350" t="s">
        <v>34</v>
      </c>
      <c r="C29" s="351"/>
      <c r="D29" s="351"/>
      <c r="E29" s="351"/>
      <c r="F29" s="350"/>
      <c r="G29" s="351"/>
      <c r="H29" s="145">
        <v>96.55</v>
      </c>
      <c r="I29" s="352">
        <v>0</v>
      </c>
      <c r="J29" s="353"/>
      <c r="K29" s="353"/>
      <c r="L29" s="352">
        <v>1172.52</v>
      </c>
      <c r="M29" s="352"/>
      <c r="N29" s="352"/>
      <c r="O29" s="349">
        <f>L29/H29</f>
        <v>12.144174003107198</v>
      </c>
      <c r="P29" s="348"/>
      <c r="Q29" s="354">
        <v>0</v>
      </c>
      <c r="R29" s="355"/>
    </row>
    <row r="30" spans="1:34" ht="25.5" customHeight="1" x14ac:dyDescent="0.25">
      <c r="A30" s="25" t="s">
        <v>35</v>
      </c>
      <c r="B30" s="350" t="s">
        <v>36</v>
      </c>
      <c r="C30" s="351"/>
      <c r="D30" s="351"/>
      <c r="E30" s="351"/>
      <c r="F30" s="350"/>
      <c r="G30" s="351"/>
      <c r="H30" s="145">
        <v>96.55</v>
      </c>
      <c r="I30" s="352">
        <v>0</v>
      </c>
      <c r="J30" s="353"/>
      <c r="K30" s="353"/>
      <c r="L30" s="352">
        <v>1172.52</v>
      </c>
      <c r="M30" s="352"/>
      <c r="N30" s="352"/>
      <c r="O30" s="349">
        <f>L30/H30</f>
        <v>12.144174003107198</v>
      </c>
      <c r="P30" s="348"/>
      <c r="Q30" s="354">
        <v>0</v>
      </c>
      <c r="R30" s="355"/>
    </row>
    <row r="31" spans="1:34" ht="25.5" customHeight="1" x14ac:dyDescent="0.25">
      <c r="A31" s="25" t="s">
        <v>37</v>
      </c>
      <c r="B31" s="350" t="s">
        <v>38</v>
      </c>
      <c r="C31" s="351"/>
      <c r="D31" s="351"/>
      <c r="E31" s="351"/>
      <c r="F31" s="350"/>
      <c r="G31" s="351"/>
      <c r="H31" s="145">
        <v>96.55</v>
      </c>
      <c r="I31" s="352">
        <v>0</v>
      </c>
      <c r="J31" s="353"/>
      <c r="K31" s="353"/>
      <c r="L31" s="352">
        <v>1172.52</v>
      </c>
      <c r="M31" s="352"/>
      <c r="N31" s="352"/>
      <c r="O31" s="349">
        <f>L31/H31</f>
        <v>12.144174003107198</v>
      </c>
      <c r="P31" s="348"/>
      <c r="Q31" s="354">
        <v>0</v>
      </c>
      <c r="R31" s="355"/>
    </row>
    <row r="32" spans="1:34" s="139" customFormat="1" ht="25.5" customHeight="1" x14ac:dyDescent="0.25">
      <c r="A32" s="17" t="s">
        <v>54</v>
      </c>
      <c r="B32" s="382" t="s">
        <v>55</v>
      </c>
      <c r="C32" s="383"/>
      <c r="D32" s="383"/>
      <c r="E32" s="383"/>
      <c r="F32" s="382"/>
      <c r="G32" s="383"/>
      <c r="H32" s="146">
        <v>525138.62</v>
      </c>
      <c r="I32" s="384">
        <v>604000</v>
      </c>
      <c r="J32" s="385"/>
      <c r="K32" s="385"/>
      <c r="L32" s="384">
        <v>621349.55000000005</v>
      </c>
      <c r="M32" s="384"/>
      <c r="N32" s="384"/>
      <c r="O32" s="399">
        <f>L32/H32</f>
        <v>1.1832105397237782</v>
      </c>
      <c r="P32" s="348"/>
      <c r="Q32" s="386">
        <f>L32/I32</f>
        <v>1.0287244205298014</v>
      </c>
      <c r="R32" s="387"/>
    </row>
    <row r="33" spans="1:18" x14ac:dyDescent="0.25">
      <c r="A33" s="17" t="s">
        <v>56</v>
      </c>
      <c r="B33" s="382" t="s">
        <v>57</v>
      </c>
      <c r="C33" s="383"/>
      <c r="D33" s="383"/>
      <c r="E33" s="383"/>
      <c r="F33" s="382"/>
      <c r="G33" s="383"/>
      <c r="H33" s="146">
        <v>525138.62</v>
      </c>
      <c r="I33" s="384">
        <v>604000</v>
      </c>
      <c r="J33" s="385"/>
      <c r="K33" s="385"/>
      <c r="L33" s="384">
        <v>621349.55000000005</v>
      </c>
      <c r="M33" s="384"/>
      <c r="N33" s="384"/>
      <c r="O33" s="399">
        <f>L33/H33</f>
        <v>1.1832105397237782</v>
      </c>
      <c r="P33" s="348"/>
      <c r="Q33" s="386">
        <f>L33/I33</f>
        <v>1.0287244205298014</v>
      </c>
      <c r="R33" s="387"/>
    </row>
    <row r="34" spans="1:18" x14ac:dyDescent="0.25">
      <c r="A34" s="25" t="s">
        <v>13</v>
      </c>
      <c r="B34" s="350" t="s">
        <v>14</v>
      </c>
      <c r="C34" s="351"/>
      <c r="D34" s="351"/>
      <c r="E34" s="351"/>
      <c r="F34" s="350"/>
      <c r="G34" s="351"/>
      <c r="H34" s="145">
        <v>525138.62</v>
      </c>
      <c r="I34" s="352">
        <v>604000</v>
      </c>
      <c r="J34" s="353"/>
      <c r="K34" s="353"/>
      <c r="L34" s="352">
        <v>621349.55000000005</v>
      </c>
      <c r="M34" s="352"/>
      <c r="N34" s="352"/>
      <c r="O34" s="349">
        <f>L34/H34</f>
        <v>1.1832105397237782</v>
      </c>
      <c r="P34" s="348"/>
      <c r="Q34" s="354">
        <f>L34/I34</f>
        <v>1.0287244205298014</v>
      </c>
      <c r="R34" s="355"/>
    </row>
    <row r="35" spans="1:18" x14ac:dyDescent="0.25">
      <c r="A35" s="25" t="s">
        <v>27</v>
      </c>
      <c r="B35" s="350" t="s">
        <v>28</v>
      </c>
      <c r="C35" s="351"/>
      <c r="D35" s="351"/>
      <c r="E35" s="351"/>
      <c r="F35" s="350"/>
      <c r="G35" s="351"/>
      <c r="H35" s="145">
        <v>525138.62</v>
      </c>
      <c r="I35" s="352">
        <v>604000</v>
      </c>
      <c r="J35" s="353"/>
      <c r="K35" s="353"/>
      <c r="L35" s="352">
        <v>621349.55000000005</v>
      </c>
      <c r="M35" s="352"/>
      <c r="N35" s="352"/>
      <c r="O35" s="349">
        <f>L35/H35</f>
        <v>1.1832105397237782</v>
      </c>
      <c r="P35" s="348"/>
      <c r="Q35" s="354">
        <f>L35/I35</f>
        <v>1.0287244205298014</v>
      </c>
      <c r="R35" s="355"/>
    </row>
    <row r="36" spans="1:18" x14ac:dyDescent="0.25">
      <c r="A36" s="25" t="s">
        <v>29</v>
      </c>
      <c r="B36" s="350" t="s">
        <v>30</v>
      </c>
      <c r="C36" s="351"/>
      <c r="D36" s="351"/>
      <c r="E36" s="351"/>
      <c r="F36" s="350"/>
      <c r="G36" s="351"/>
      <c r="H36" s="145">
        <v>525138.62</v>
      </c>
      <c r="I36" s="352">
        <v>604000</v>
      </c>
      <c r="J36" s="353"/>
      <c r="K36" s="353"/>
      <c r="L36" s="352">
        <v>621349.55000000005</v>
      </c>
      <c r="M36" s="352"/>
      <c r="N36" s="352"/>
      <c r="O36" s="349">
        <f>L36/H36</f>
        <v>1.1832105397237782</v>
      </c>
      <c r="P36" s="348"/>
      <c r="Q36" s="354">
        <f>L36/I36</f>
        <v>1.0287244205298014</v>
      </c>
      <c r="R36" s="355"/>
    </row>
    <row r="37" spans="1:18" x14ac:dyDescent="0.25">
      <c r="A37" s="25" t="s">
        <v>31</v>
      </c>
      <c r="B37" s="350" t="s">
        <v>32</v>
      </c>
      <c r="C37" s="351"/>
      <c r="D37" s="351"/>
      <c r="E37" s="351"/>
      <c r="F37" s="350"/>
      <c r="G37" s="351"/>
      <c r="H37" s="145">
        <v>525138.62</v>
      </c>
      <c r="I37" s="352">
        <v>573000</v>
      </c>
      <c r="J37" s="353"/>
      <c r="K37" s="353"/>
      <c r="L37" s="352">
        <v>588346.43999999994</v>
      </c>
      <c r="M37" s="352"/>
      <c r="N37" s="352"/>
      <c r="O37" s="349">
        <f>L37/H37</f>
        <v>1.1203640669200827</v>
      </c>
      <c r="P37" s="348"/>
      <c r="Q37" s="354">
        <f>L37/I37</f>
        <v>1.0267826178010471</v>
      </c>
      <c r="R37" s="355"/>
    </row>
    <row r="38" spans="1:18" ht="15.75" thickBot="1" x14ac:dyDescent="0.3">
      <c r="A38" s="160">
        <v>6362</v>
      </c>
      <c r="B38" s="331" t="s">
        <v>216</v>
      </c>
      <c r="C38" s="332"/>
      <c r="D38" s="332"/>
      <c r="E38" s="332"/>
      <c r="F38" s="333"/>
      <c r="G38" s="332"/>
      <c r="H38" s="60">
        <v>0</v>
      </c>
      <c r="I38" s="334">
        <v>31000</v>
      </c>
      <c r="J38" s="335"/>
      <c r="K38" s="335"/>
      <c r="L38" s="334">
        <v>33003.11</v>
      </c>
      <c r="M38" s="334"/>
      <c r="N38" s="334"/>
      <c r="O38" s="336">
        <v>0</v>
      </c>
      <c r="P38" s="337"/>
      <c r="Q38" s="338">
        <f>L38/I38</f>
        <v>1.0646164516129033</v>
      </c>
      <c r="R38" s="339"/>
    </row>
  </sheetData>
  <mergeCells count="208">
    <mergeCell ref="B24:E24"/>
    <mergeCell ref="F24:G24"/>
    <mergeCell ref="I24:K24"/>
    <mergeCell ref="L24:N24"/>
    <mergeCell ref="O24:P24"/>
    <mergeCell ref="Q24:R24"/>
    <mergeCell ref="B25:E25"/>
    <mergeCell ref="F25:G25"/>
    <mergeCell ref="I25:K25"/>
    <mergeCell ref="L25:N25"/>
    <mergeCell ref="O25:P25"/>
    <mergeCell ref="Q25:R25"/>
    <mergeCell ref="B22:E22"/>
    <mergeCell ref="F22:G22"/>
    <mergeCell ref="I22:K22"/>
    <mergeCell ref="L22:N22"/>
    <mergeCell ref="O22:P22"/>
    <mergeCell ref="Q22:R22"/>
    <mergeCell ref="B23:E23"/>
    <mergeCell ref="F23:G23"/>
    <mergeCell ref="I23:K23"/>
    <mergeCell ref="L23:N23"/>
    <mergeCell ref="O23:P23"/>
    <mergeCell ref="Q23:R23"/>
    <mergeCell ref="B20:E20"/>
    <mergeCell ref="F20:G20"/>
    <mergeCell ref="I20:K20"/>
    <mergeCell ref="L20:N20"/>
    <mergeCell ref="O20:P20"/>
    <mergeCell ref="Q20:R20"/>
    <mergeCell ref="B21:E21"/>
    <mergeCell ref="F21:G21"/>
    <mergeCell ref="I21:K21"/>
    <mergeCell ref="L21:N21"/>
    <mergeCell ref="O21:P21"/>
    <mergeCell ref="Q21:R21"/>
    <mergeCell ref="O34:P34"/>
    <mergeCell ref="O35:P35"/>
    <mergeCell ref="L37:N37"/>
    <mergeCell ref="Q37:R37"/>
    <mergeCell ref="B35:E35"/>
    <mergeCell ref="F35:G35"/>
    <mergeCell ref="I35:K35"/>
    <mergeCell ref="L35:N35"/>
    <mergeCell ref="Q35:R35"/>
    <mergeCell ref="B36:E36"/>
    <mergeCell ref="F36:G36"/>
    <mergeCell ref="I36:K36"/>
    <mergeCell ref="L36:N36"/>
    <mergeCell ref="Q36:R36"/>
    <mergeCell ref="O30:P30"/>
    <mergeCell ref="O31:P31"/>
    <mergeCell ref="O36:P36"/>
    <mergeCell ref="O37:P37"/>
    <mergeCell ref="L32:N32"/>
    <mergeCell ref="B32:E32"/>
    <mergeCell ref="F32:G32"/>
    <mergeCell ref="I32:K32"/>
    <mergeCell ref="Q32:R32"/>
    <mergeCell ref="B33:E33"/>
    <mergeCell ref="F33:G33"/>
    <mergeCell ref="I33:K33"/>
    <mergeCell ref="L33:N33"/>
    <mergeCell ref="Q33:R33"/>
    <mergeCell ref="O32:P32"/>
    <mergeCell ref="O33:P33"/>
    <mergeCell ref="B34:E34"/>
    <mergeCell ref="F34:G34"/>
    <mergeCell ref="I34:K34"/>
    <mergeCell ref="L34:N34"/>
    <mergeCell ref="Q34:R34"/>
    <mergeCell ref="B37:E37"/>
    <mergeCell ref="F37:G37"/>
    <mergeCell ref="I37:K37"/>
    <mergeCell ref="I18:K18"/>
    <mergeCell ref="L18:N18"/>
    <mergeCell ref="Q18:R18"/>
    <mergeCell ref="O17:P17"/>
    <mergeCell ref="O18:P18"/>
    <mergeCell ref="B29:E29"/>
    <mergeCell ref="F29:G29"/>
    <mergeCell ref="I29:K29"/>
    <mergeCell ref="L29:N29"/>
    <mergeCell ref="Q29:R29"/>
    <mergeCell ref="Q26:R26"/>
    <mergeCell ref="B27:E27"/>
    <mergeCell ref="F27:G27"/>
    <mergeCell ref="I27:K27"/>
    <mergeCell ref="L27:N27"/>
    <mergeCell ref="B28:E28"/>
    <mergeCell ref="F28:G28"/>
    <mergeCell ref="I28:K28"/>
    <mergeCell ref="L28:N28"/>
    <mergeCell ref="Q28:R28"/>
    <mergeCell ref="Q27:R27"/>
    <mergeCell ref="B26:E26"/>
    <mergeCell ref="F26:G26"/>
    <mergeCell ref="I26:K26"/>
    <mergeCell ref="B15:E15"/>
    <mergeCell ref="F15:G15"/>
    <mergeCell ref="I15:K15"/>
    <mergeCell ref="L15:N15"/>
    <mergeCell ref="Q15:R15"/>
    <mergeCell ref="B16:E16"/>
    <mergeCell ref="F16:G16"/>
    <mergeCell ref="I16:K16"/>
    <mergeCell ref="L16:N16"/>
    <mergeCell ref="Q16:R16"/>
    <mergeCell ref="O15:P15"/>
    <mergeCell ref="O16:P16"/>
    <mergeCell ref="B13:E13"/>
    <mergeCell ref="F13:G13"/>
    <mergeCell ref="I13:K13"/>
    <mergeCell ref="L13:N13"/>
    <mergeCell ref="Q13:R13"/>
    <mergeCell ref="B14:E14"/>
    <mergeCell ref="F14:G14"/>
    <mergeCell ref="I14:K14"/>
    <mergeCell ref="L14:N14"/>
    <mergeCell ref="Q14:R14"/>
    <mergeCell ref="O13:P13"/>
    <mergeCell ref="O14:P14"/>
    <mergeCell ref="B11:E11"/>
    <mergeCell ref="F11:G11"/>
    <mergeCell ref="I11:K11"/>
    <mergeCell ref="L11:N11"/>
    <mergeCell ref="Q11:R11"/>
    <mergeCell ref="B12:E12"/>
    <mergeCell ref="F12:G12"/>
    <mergeCell ref="I12:K12"/>
    <mergeCell ref="L12:N12"/>
    <mergeCell ref="Q12:R12"/>
    <mergeCell ref="O11:P11"/>
    <mergeCell ref="O12:P12"/>
    <mergeCell ref="A1:F2"/>
    <mergeCell ref="J2:L3"/>
    <mergeCell ref="N2:Q3"/>
    <mergeCell ref="A3:D4"/>
    <mergeCell ref="A5:C5"/>
    <mergeCell ref="C7:J7"/>
    <mergeCell ref="D8:I8"/>
    <mergeCell ref="D9:I9"/>
    <mergeCell ref="A10:G10"/>
    <mergeCell ref="I10:K10"/>
    <mergeCell ref="L10:N10"/>
    <mergeCell ref="Q10:R10"/>
    <mergeCell ref="O10:P10"/>
    <mergeCell ref="T14:AA14"/>
    <mergeCell ref="AB14:AC14"/>
    <mergeCell ref="AD14:AE14"/>
    <mergeCell ref="AF14:AG14"/>
    <mergeCell ref="T15:AA15"/>
    <mergeCell ref="AB15:AC15"/>
    <mergeCell ref="AD15:AE15"/>
    <mergeCell ref="AF15:AG15"/>
    <mergeCell ref="T16:U16"/>
    <mergeCell ref="V16:AA16"/>
    <mergeCell ref="AB16:AC16"/>
    <mergeCell ref="AD16:AE16"/>
    <mergeCell ref="AF16:AG16"/>
    <mergeCell ref="AD19:AE19"/>
    <mergeCell ref="AF19:AG19"/>
    <mergeCell ref="B19:D19"/>
    <mergeCell ref="I19:K19"/>
    <mergeCell ref="L19:N19"/>
    <mergeCell ref="O19:P19"/>
    <mergeCell ref="Q19:R19"/>
    <mergeCell ref="T17:U17"/>
    <mergeCell ref="V17:AA17"/>
    <mergeCell ref="AB17:AC17"/>
    <mergeCell ref="AD17:AE17"/>
    <mergeCell ref="AF17:AG17"/>
    <mergeCell ref="T18:U18"/>
    <mergeCell ref="V18:AA18"/>
    <mergeCell ref="AB18:AC18"/>
    <mergeCell ref="AD18:AE18"/>
    <mergeCell ref="AF18:AG18"/>
    <mergeCell ref="B17:E17"/>
    <mergeCell ref="F17:G17"/>
    <mergeCell ref="I17:K17"/>
    <mergeCell ref="L17:N17"/>
    <mergeCell ref="Q17:R17"/>
    <mergeCell ref="B18:E18"/>
    <mergeCell ref="F18:G18"/>
    <mergeCell ref="B38:E38"/>
    <mergeCell ref="F38:G38"/>
    <mergeCell ref="I38:K38"/>
    <mergeCell ref="L38:N38"/>
    <mergeCell ref="O38:P38"/>
    <mergeCell ref="Q38:R38"/>
    <mergeCell ref="T19:U19"/>
    <mergeCell ref="V19:AA19"/>
    <mergeCell ref="AB19:AC19"/>
    <mergeCell ref="L26:N26"/>
    <mergeCell ref="O26:P26"/>
    <mergeCell ref="O27:P27"/>
    <mergeCell ref="O28:P28"/>
    <mergeCell ref="O29:P29"/>
    <mergeCell ref="B30:E30"/>
    <mergeCell ref="F30:G30"/>
    <mergeCell ref="I30:K30"/>
    <mergeCell ref="L30:N30"/>
    <mergeCell ref="Q30:R30"/>
    <mergeCell ref="B31:E31"/>
    <mergeCell ref="F31:G31"/>
    <mergeCell ref="I31:K31"/>
    <mergeCell ref="L31:N31"/>
    <mergeCell ref="Q31:R31"/>
  </mergeCells>
  <pageMargins left="0.7" right="0.7" top="0.75" bottom="0.75" header="0.3" footer="0.3"/>
  <pageSetup paperSize="8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7"/>
  <sheetViews>
    <sheetView topLeftCell="A67" workbookViewId="0">
      <selection activeCell="O94" sqref="O94:P94"/>
    </sheetView>
  </sheetViews>
  <sheetFormatPr defaultRowHeight="15" x14ac:dyDescent="0.25"/>
  <cols>
    <col min="8" max="8" width="12.28515625" customWidth="1"/>
    <col min="11" max="11" width="5.42578125" customWidth="1"/>
    <col min="13" max="13" width="7.5703125" customWidth="1"/>
    <col min="14" max="14" width="0" hidden="1" customWidth="1"/>
    <col min="15" max="15" width="3.5703125" customWidth="1"/>
    <col min="16" max="16" width="9.28515625" customWidth="1"/>
    <col min="18" max="18" width="4.5703125" customWidth="1"/>
    <col min="20" max="20" width="10.140625" bestFit="1" customWidth="1"/>
  </cols>
  <sheetData>
    <row r="1" spans="1:20" ht="15" customHeight="1" x14ac:dyDescent="0.25">
      <c r="A1" s="280" t="s">
        <v>0</v>
      </c>
      <c r="B1" s="264"/>
      <c r="C1" s="264"/>
      <c r="D1" s="264"/>
      <c r="E1" s="264"/>
      <c r="F1" s="264"/>
    </row>
    <row r="2" spans="1:20" x14ac:dyDescent="0.25">
      <c r="A2" s="264"/>
      <c r="B2" s="264"/>
      <c r="C2" s="264"/>
      <c r="D2" s="264"/>
      <c r="E2" s="264"/>
      <c r="F2" s="264"/>
      <c r="J2" s="281"/>
      <c r="K2" s="264"/>
      <c r="L2" s="264"/>
      <c r="N2" s="282"/>
      <c r="O2" s="264"/>
    </row>
    <row r="3" spans="1:20" ht="15" customHeight="1" x14ac:dyDescent="0.25">
      <c r="A3" s="280" t="s">
        <v>1</v>
      </c>
      <c r="B3" s="264"/>
      <c r="C3" s="264"/>
      <c r="D3" s="264"/>
      <c r="J3" s="264"/>
      <c r="K3" s="264"/>
      <c r="L3" s="264"/>
      <c r="N3" s="264"/>
      <c r="O3" s="264"/>
    </row>
    <row r="4" spans="1:20" x14ac:dyDescent="0.25">
      <c r="A4" s="264"/>
      <c r="B4" s="264"/>
      <c r="C4" s="264"/>
      <c r="D4" s="264"/>
    </row>
    <row r="5" spans="1:20" ht="15" customHeight="1" x14ac:dyDescent="0.25">
      <c r="A5" s="280" t="s">
        <v>2</v>
      </c>
      <c r="B5" s="264"/>
      <c r="C5" s="264"/>
    </row>
    <row r="6" spans="1:20" x14ac:dyDescent="0.25">
      <c r="C6" s="38"/>
      <c r="D6" s="38"/>
      <c r="E6" s="38"/>
      <c r="F6" s="38"/>
      <c r="G6" s="38"/>
      <c r="H6" s="38"/>
      <c r="I6" s="38"/>
      <c r="J6" s="38"/>
    </row>
    <row r="7" spans="1:20" ht="15" customHeight="1" x14ac:dyDescent="0.25">
      <c r="C7" s="261" t="s">
        <v>3</v>
      </c>
      <c r="D7" s="262"/>
      <c r="E7" s="262"/>
      <c r="F7" s="262"/>
      <c r="G7" s="262"/>
      <c r="H7" s="262"/>
      <c r="I7" s="262"/>
      <c r="J7" s="262"/>
    </row>
    <row r="8" spans="1:20" ht="15.75" thickBot="1" x14ac:dyDescent="0.3">
      <c r="C8" s="419" t="s">
        <v>206</v>
      </c>
      <c r="D8" s="420"/>
      <c r="E8" s="420"/>
      <c r="F8" s="420"/>
      <c r="G8" s="420"/>
      <c r="H8" s="420"/>
      <c r="I8" s="420"/>
      <c r="J8" s="42"/>
    </row>
    <row r="9" spans="1:20" ht="16.5" thickTop="1" thickBot="1" x14ac:dyDescent="0.3">
      <c r="C9" s="421" t="s">
        <v>237</v>
      </c>
      <c r="D9" s="372"/>
      <c r="E9" s="372"/>
      <c r="F9" s="372"/>
      <c r="G9" s="372"/>
      <c r="H9" s="372"/>
      <c r="I9" s="372"/>
      <c r="J9" s="42"/>
      <c r="O9" s="402"/>
      <c r="P9" s="402"/>
      <c r="Q9" s="402"/>
      <c r="R9" s="402"/>
    </row>
    <row r="10" spans="1:20" ht="35.25" customHeight="1" thickBot="1" x14ac:dyDescent="0.3">
      <c r="A10" s="428" t="s">
        <v>5</v>
      </c>
      <c r="B10" s="429"/>
      <c r="C10" s="429"/>
      <c r="D10" s="429"/>
      <c r="E10" s="429"/>
      <c r="F10" s="429"/>
      <c r="G10" s="429"/>
      <c r="H10" s="161" t="s">
        <v>214</v>
      </c>
      <c r="I10" s="430" t="s">
        <v>215</v>
      </c>
      <c r="J10" s="429"/>
      <c r="K10" s="429"/>
      <c r="L10" s="431" t="s">
        <v>205</v>
      </c>
      <c r="M10" s="429"/>
      <c r="N10" s="429"/>
      <c r="O10" s="432" t="s">
        <v>209</v>
      </c>
      <c r="P10" s="433"/>
      <c r="Q10" s="432" t="s">
        <v>210</v>
      </c>
      <c r="R10" s="437"/>
    </row>
    <row r="11" spans="1:20" ht="16.5" customHeight="1" thickBot="1" x14ac:dyDescent="0.3">
      <c r="A11" s="203" t="s">
        <v>6</v>
      </c>
      <c r="B11" s="376" t="s">
        <v>7</v>
      </c>
      <c r="C11" s="374"/>
      <c r="D11" s="374"/>
      <c r="E11" s="374"/>
      <c r="F11" s="376"/>
      <c r="G11" s="374"/>
      <c r="H11" s="202" t="s">
        <v>8</v>
      </c>
      <c r="I11" s="375" t="s">
        <v>9</v>
      </c>
      <c r="J11" s="374"/>
      <c r="K11" s="374"/>
      <c r="L11" s="375" t="s">
        <v>10</v>
      </c>
      <c r="M11" s="374"/>
      <c r="N11" s="374"/>
      <c r="O11" s="434" t="s">
        <v>217</v>
      </c>
      <c r="P11" s="389"/>
      <c r="Q11" s="438" t="s">
        <v>202</v>
      </c>
      <c r="R11" s="381"/>
    </row>
    <row r="12" spans="1:20" ht="15.75" customHeight="1" x14ac:dyDescent="0.25">
      <c r="A12" s="17"/>
      <c r="B12" s="382" t="s">
        <v>15</v>
      </c>
      <c r="C12" s="383"/>
      <c r="D12" s="383"/>
      <c r="E12" s="383"/>
      <c r="F12" s="382"/>
      <c r="G12" s="383"/>
      <c r="H12" s="214">
        <v>2666886</v>
      </c>
      <c r="I12" s="384">
        <v>3437100</v>
      </c>
      <c r="J12" s="385"/>
      <c r="K12" s="385"/>
      <c r="L12" s="384">
        <f>SUM(L13+L67+L73+L79)</f>
        <v>3292612.2800000003</v>
      </c>
      <c r="M12" s="385"/>
      <c r="N12" s="385"/>
      <c r="O12" s="435">
        <f>L12/H12</f>
        <v>1.2346280568423249</v>
      </c>
      <c r="P12" s="436"/>
      <c r="Q12" s="439">
        <f>L12/I12</f>
        <v>0.95796231706962276</v>
      </c>
      <c r="R12" s="440"/>
      <c r="T12" s="116"/>
    </row>
    <row r="13" spans="1:20" ht="15" customHeight="1" x14ac:dyDescent="0.25">
      <c r="A13" s="24" t="s">
        <v>43</v>
      </c>
      <c r="B13" s="392" t="s">
        <v>44</v>
      </c>
      <c r="C13" s="393"/>
      <c r="D13" s="393"/>
      <c r="E13" s="393"/>
      <c r="F13" s="392"/>
      <c r="G13" s="393"/>
      <c r="H13" s="61">
        <v>2141647.75</v>
      </c>
      <c r="I13" s="346">
        <v>2833100</v>
      </c>
      <c r="J13" s="394"/>
      <c r="K13" s="394"/>
      <c r="L13" s="346">
        <f>SUM(L15+L56)</f>
        <v>2670086.06</v>
      </c>
      <c r="M13" s="394"/>
      <c r="N13" s="394"/>
      <c r="O13" s="422">
        <f>L13/H13</f>
        <v>1.2467438027565458</v>
      </c>
      <c r="P13" s="422"/>
      <c r="Q13" s="441">
        <f>L13/I13</f>
        <v>0.94246092972362427</v>
      </c>
      <c r="R13" s="442"/>
      <c r="S13" s="47"/>
      <c r="T13" s="43"/>
    </row>
    <row r="14" spans="1:20" ht="15" customHeight="1" x14ac:dyDescent="0.25">
      <c r="A14" s="29" t="s">
        <v>45</v>
      </c>
      <c r="B14" s="423" t="s">
        <v>44</v>
      </c>
      <c r="C14" s="424"/>
      <c r="D14" s="424"/>
      <c r="E14" s="424"/>
      <c r="F14" s="423"/>
      <c r="G14" s="424"/>
      <c r="H14" s="13">
        <v>2141647.75</v>
      </c>
      <c r="I14" s="425">
        <f>SUM(I15+I56)</f>
        <v>2833100</v>
      </c>
      <c r="J14" s="426"/>
      <c r="K14" s="426"/>
      <c r="L14" s="425">
        <f>SUM(L15+L56)</f>
        <v>2670086.06</v>
      </c>
      <c r="M14" s="426"/>
      <c r="N14" s="426"/>
      <c r="O14" s="427">
        <f>L14/H14</f>
        <v>1.2467438027565458</v>
      </c>
      <c r="P14" s="427"/>
      <c r="Q14" s="443">
        <f t="shared" ref="Q12:Q17" si="0">L14/I14</f>
        <v>0.94246092972362427</v>
      </c>
      <c r="R14" s="444"/>
      <c r="S14" s="47"/>
    </row>
    <row r="15" spans="1:20" ht="15" customHeight="1" x14ac:dyDescent="0.25">
      <c r="A15" s="28" t="s">
        <v>16</v>
      </c>
      <c r="B15" s="403" t="s">
        <v>17</v>
      </c>
      <c r="C15" s="404"/>
      <c r="D15" s="404"/>
      <c r="E15" s="404"/>
      <c r="F15" s="403"/>
      <c r="G15" s="404"/>
      <c r="H15" s="221">
        <v>1944415.31</v>
      </c>
      <c r="I15" s="400">
        <f>SUM(I16+I24+I53)</f>
        <v>2764100</v>
      </c>
      <c r="J15" s="401"/>
      <c r="K15" s="401"/>
      <c r="L15" s="400">
        <f>SUM(L16+L24+L53)</f>
        <v>2602122.6800000002</v>
      </c>
      <c r="M15" s="401"/>
      <c r="N15" s="401"/>
      <c r="O15" s="405">
        <f>L15/H15</f>
        <v>1.3382545727846589</v>
      </c>
      <c r="P15" s="406"/>
      <c r="Q15" s="445">
        <f>L15/I15</f>
        <v>0.94139961651170367</v>
      </c>
      <c r="R15" s="446"/>
      <c r="S15" s="47"/>
    </row>
    <row r="16" spans="1:20" ht="21" customHeight="1" x14ac:dyDescent="0.25">
      <c r="A16" s="28" t="s">
        <v>58</v>
      </c>
      <c r="B16" s="403" t="s">
        <v>59</v>
      </c>
      <c r="C16" s="404"/>
      <c r="D16" s="404"/>
      <c r="E16" s="404"/>
      <c r="F16" s="403"/>
      <c r="G16" s="404"/>
      <c r="H16" s="221">
        <v>1631385.26</v>
      </c>
      <c r="I16" s="400">
        <f>SUM(I17+I20+I22)</f>
        <v>2427000</v>
      </c>
      <c r="J16" s="401"/>
      <c r="K16" s="401"/>
      <c r="L16" s="400">
        <f>SUM(L17+L20+L22)</f>
        <v>2308630</v>
      </c>
      <c r="M16" s="401"/>
      <c r="N16" s="401"/>
      <c r="O16" s="405">
        <f t="shared" ref="O16:O21" si="1">L16/H16</f>
        <v>1.4151347671242291</v>
      </c>
      <c r="P16" s="406"/>
      <c r="Q16" s="445">
        <f t="shared" ref="Q16:Q29" si="2">L16/I16</f>
        <v>0.95122785331685211</v>
      </c>
      <c r="R16" s="446"/>
      <c r="S16" s="47"/>
    </row>
    <row r="17" spans="1:19" ht="20.25" customHeight="1" x14ac:dyDescent="0.25">
      <c r="A17" s="28" t="s">
        <v>60</v>
      </c>
      <c r="B17" s="403" t="s">
        <v>61</v>
      </c>
      <c r="C17" s="404"/>
      <c r="D17" s="404"/>
      <c r="E17" s="404"/>
      <c r="F17" s="403"/>
      <c r="G17" s="404"/>
      <c r="H17" s="221">
        <v>1381795.62</v>
      </c>
      <c r="I17" s="400">
        <f>SUM(I18:K19)</f>
        <v>2091000</v>
      </c>
      <c r="J17" s="401"/>
      <c r="K17" s="401"/>
      <c r="L17" s="400">
        <f>SUM(L18:N19)</f>
        <v>2003600</v>
      </c>
      <c r="M17" s="401"/>
      <c r="N17" s="401"/>
      <c r="O17" s="405">
        <f t="shared" si="1"/>
        <v>1.4499973592331983</v>
      </c>
      <c r="P17" s="406"/>
      <c r="Q17" s="445">
        <f t="shared" si="2"/>
        <v>0.95820181731229082</v>
      </c>
      <c r="R17" s="446"/>
      <c r="S17" s="47"/>
    </row>
    <row r="18" spans="1:19" ht="33.75" customHeight="1" x14ac:dyDescent="0.25">
      <c r="A18" s="28" t="s">
        <v>62</v>
      </c>
      <c r="B18" s="403" t="s">
        <v>63</v>
      </c>
      <c r="C18" s="404"/>
      <c r="D18" s="404"/>
      <c r="E18" s="404"/>
      <c r="F18" s="403"/>
      <c r="G18" s="404"/>
      <c r="H18" s="221">
        <v>1350665.62</v>
      </c>
      <c r="I18" s="400">
        <v>2019000</v>
      </c>
      <c r="J18" s="401"/>
      <c r="K18" s="401"/>
      <c r="L18" s="400">
        <v>1932500</v>
      </c>
      <c r="M18" s="401"/>
      <c r="N18" s="401"/>
      <c r="O18" s="405">
        <f t="shared" si="1"/>
        <v>1.4307760347079834</v>
      </c>
      <c r="P18" s="406"/>
      <c r="Q18" s="447">
        <f t="shared" si="2"/>
        <v>0.95715700842000995</v>
      </c>
      <c r="R18" s="448"/>
    </row>
    <row r="19" spans="1:19" ht="15" customHeight="1" x14ac:dyDescent="0.25">
      <c r="A19" s="28" t="s">
        <v>64</v>
      </c>
      <c r="B19" s="403" t="s">
        <v>65</v>
      </c>
      <c r="C19" s="404"/>
      <c r="D19" s="404"/>
      <c r="E19" s="404"/>
      <c r="F19" s="403"/>
      <c r="G19" s="404"/>
      <c r="H19" s="221">
        <v>31130</v>
      </c>
      <c r="I19" s="400">
        <v>72000</v>
      </c>
      <c r="J19" s="401"/>
      <c r="K19" s="401"/>
      <c r="L19" s="400">
        <v>71100</v>
      </c>
      <c r="M19" s="401"/>
      <c r="N19" s="401"/>
      <c r="O19" s="405">
        <f t="shared" si="1"/>
        <v>2.283970446514616</v>
      </c>
      <c r="P19" s="406"/>
      <c r="Q19" s="445">
        <f t="shared" si="2"/>
        <v>0.98750000000000004</v>
      </c>
      <c r="R19" s="446"/>
    </row>
    <row r="20" spans="1:19" ht="15" customHeight="1" x14ac:dyDescent="0.25">
      <c r="A20" s="28" t="s">
        <v>66</v>
      </c>
      <c r="B20" s="403" t="s">
        <v>67</v>
      </c>
      <c r="C20" s="404"/>
      <c r="D20" s="404"/>
      <c r="E20" s="404"/>
      <c r="F20" s="403"/>
      <c r="G20" s="404"/>
      <c r="H20" s="221">
        <v>40265.96</v>
      </c>
      <c r="I20" s="400">
        <f>SUM(I21)</f>
        <v>56000</v>
      </c>
      <c r="J20" s="401"/>
      <c r="K20" s="401"/>
      <c r="L20" s="400">
        <f>SUM(L21)</f>
        <v>56000</v>
      </c>
      <c r="M20" s="401"/>
      <c r="N20" s="401"/>
      <c r="O20" s="405">
        <f t="shared" si="1"/>
        <v>1.3907528840737933</v>
      </c>
      <c r="P20" s="406"/>
      <c r="Q20" s="445">
        <f t="shared" si="2"/>
        <v>1</v>
      </c>
      <c r="R20" s="446"/>
    </row>
    <row r="21" spans="1:19" ht="22.5" customHeight="1" x14ac:dyDescent="0.25">
      <c r="A21" s="28" t="s">
        <v>68</v>
      </c>
      <c r="B21" s="403" t="s">
        <v>67</v>
      </c>
      <c r="C21" s="404"/>
      <c r="D21" s="404"/>
      <c r="E21" s="404"/>
      <c r="F21" s="403"/>
      <c r="G21" s="404"/>
      <c r="H21" s="221">
        <v>40265.96</v>
      </c>
      <c r="I21" s="400">
        <v>56000</v>
      </c>
      <c r="J21" s="401"/>
      <c r="K21" s="401"/>
      <c r="L21" s="400">
        <v>56000</v>
      </c>
      <c r="M21" s="401"/>
      <c r="N21" s="401"/>
      <c r="O21" s="405">
        <f t="shared" si="1"/>
        <v>1.3907528840737933</v>
      </c>
      <c r="P21" s="406"/>
      <c r="Q21" s="740">
        <f t="shared" si="2"/>
        <v>1</v>
      </c>
      <c r="R21" s="741"/>
    </row>
    <row r="22" spans="1:19" ht="15" customHeight="1" x14ac:dyDescent="0.25">
      <c r="A22" s="28" t="s">
        <v>69</v>
      </c>
      <c r="B22" s="403" t="s">
        <v>70</v>
      </c>
      <c r="C22" s="404"/>
      <c r="D22" s="404"/>
      <c r="E22" s="404"/>
      <c r="F22" s="403"/>
      <c r="G22" s="404"/>
      <c r="H22" s="221">
        <v>209323.68</v>
      </c>
      <c r="I22" s="400">
        <f>SUM(I23)</f>
        <v>280000</v>
      </c>
      <c r="J22" s="401"/>
      <c r="K22" s="401"/>
      <c r="L22" s="400">
        <f>SUM(L23)</f>
        <v>249030</v>
      </c>
      <c r="M22" s="401"/>
      <c r="N22" s="401"/>
      <c r="O22" s="405">
        <f>L22/H22</f>
        <v>1.1896886200357266</v>
      </c>
      <c r="P22" s="406"/>
      <c r="Q22" s="445">
        <f t="shared" si="2"/>
        <v>0.8893928571428571</v>
      </c>
      <c r="R22" s="446"/>
    </row>
    <row r="23" spans="1:19" ht="22.5" customHeight="1" x14ac:dyDescent="0.25">
      <c r="A23" s="28" t="s">
        <v>71</v>
      </c>
      <c r="B23" s="403" t="s">
        <v>72</v>
      </c>
      <c r="C23" s="404"/>
      <c r="D23" s="404"/>
      <c r="E23" s="404"/>
      <c r="F23" s="403"/>
      <c r="G23" s="404"/>
      <c r="H23" s="221">
        <v>209323.68</v>
      </c>
      <c r="I23" s="400">
        <v>280000</v>
      </c>
      <c r="J23" s="401"/>
      <c r="K23" s="401"/>
      <c r="L23" s="400">
        <v>249030</v>
      </c>
      <c r="M23" s="401"/>
      <c r="N23" s="401"/>
      <c r="O23" s="405">
        <f t="shared" ref="O23:O36" si="3">L23/H23</f>
        <v>1.1896886200357266</v>
      </c>
      <c r="P23" s="406"/>
      <c r="Q23" s="445">
        <f t="shared" si="2"/>
        <v>0.8893928571428571</v>
      </c>
      <c r="R23" s="446"/>
    </row>
    <row r="24" spans="1:19" ht="15" customHeight="1" x14ac:dyDescent="0.25">
      <c r="A24" s="28" t="s">
        <v>73</v>
      </c>
      <c r="B24" s="403" t="s">
        <v>74</v>
      </c>
      <c r="C24" s="404"/>
      <c r="D24" s="404"/>
      <c r="E24" s="404"/>
      <c r="F24" s="403"/>
      <c r="G24" s="404"/>
      <c r="H24" s="221">
        <v>312260.05</v>
      </c>
      <c r="I24" s="400">
        <f>SUM(I25+I30+I37+I47)</f>
        <v>334600</v>
      </c>
      <c r="J24" s="401"/>
      <c r="K24" s="401"/>
      <c r="L24" s="400">
        <f>SUM(L25+L30+L37+L47)</f>
        <v>291292.68</v>
      </c>
      <c r="M24" s="401"/>
      <c r="N24" s="401"/>
      <c r="O24" s="405">
        <f t="shared" si="3"/>
        <v>0.93285285773828575</v>
      </c>
      <c r="P24" s="406"/>
      <c r="Q24" s="445">
        <f t="shared" si="2"/>
        <v>0.87056987447698742</v>
      </c>
      <c r="R24" s="446"/>
    </row>
    <row r="25" spans="1:19" ht="21" customHeight="1" x14ac:dyDescent="0.25">
      <c r="A25" s="28" t="s">
        <v>75</v>
      </c>
      <c r="B25" s="403" t="s">
        <v>76</v>
      </c>
      <c r="C25" s="404"/>
      <c r="D25" s="404"/>
      <c r="E25" s="404"/>
      <c r="F25" s="403"/>
      <c r="G25" s="404"/>
      <c r="H25" s="221">
        <v>67708.36</v>
      </c>
      <c r="I25" s="400">
        <f>SUM(I26:K29)</f>
        <v>63600</v>
      </c>
      <c r="J25" s="401"/>
      <c r="K25" s="401"/>
      <c r="L25" s="400">
        <f>SUM(L26:N29)</f>
        <v>56770</v>
      </c>
      <c r="M25" s="401"/>
      <c r="N25" s="401"/>
      <c r="O25" s="405">
        <f t="shared" si="3"/>
        <v>0.83844890054935606</v>
      </c>
      <c r="P25" s="406"/>
      <c r="Q25" s="445">
        <f t="shared" si="2"/>
        <v>0.89261006289308176</v>
      </c>
      <c r="R25" s="446"/>
    </row>
    <row r="26" spans="1:19" ht="23.25" customHeight="1" x14ac:dyDescent="0.25">
      <c r="A26" s="28" t="s">
        <v>77</v>
      </c>
      <c r="B26" s="403" t="s">
        <v>78</v>
      </c>
      <c r="C26" s="404"/>
      <c r="D26" s="404"/>
      <c r="E26" s="404"/>
      <c r="F26" s="403"/>
      <c r="G26" s="404"/>
      <c r="H26" s="221">
        <v>1897.17</v>
      </c>
      <c r="I26" s="400">
        <v>6000</v>
      </c>
      <c r="J26" s="401"/>
      <c r="K26" s="401"/>
      <c r="L26" s="400">
        <v>6000</v>
      </c>
      <c r="M26" s="401"/>
      <c r="N26" s="401"/>
      <c r="O26" s="405">
        <f t="shared" si="3"/>
        <v>3.1626053542908648</v>
      </c>
      <c r="P26" s="406"/>
      <c r="Q26" s="445">
        <f t="shared" si="2"/>
        <v>1</v>
      </c>
      <c r="R26" s="446"/>
    </row>
    <row r="27" spans="1:19" ht="24.75" customHeight="1" x14ac:dyDescent="0.25">
      <c r="A27" s="28" t="s">
        <v>79</v>
      </c>
      <c r="B27" s="403" t="s">
        <v>80</v>
      </c>
      <c r="C27" s="404"/>
      <c r="D27" s="404"/>
      <c r="E27" s="404"/>
      <c r="F27" s="403"/>
      <c r="G27" s="404"/>
      <c r="H27" s="221">
        <v>49361.19</v>
      </c>
      <c r="I27" s="400">
        <v>42000</v>
      </c>
      <c r="J27" s="401"/>
      <c r="K27" s="401"/>
      <c r="L27" s="400">
        <v>36020</v>
      </c>
      <c r="M27" s="401"/>
      <c r="N27" s="401"/>
      <c r="O27" s="405">
        <f t="shared" si="3"/>
        <v>0.72972308811841846</v>
      </c>
      <c r="P27" s="406"/>
      <c r="Q27" s="445">
        <f t="shared" si="2"/>
        <v>0.85761904761904761</v>
      </c>
      <c r="R27" s="446"/>
    </row>
    <row r="28" spans="1:19" x14ac:dyDescent="0.25">
      <c r="A28" s="28" t="s">
        <v>81</v>
      </c>
      <c r="B28" s="403" t="s">
        <v>82</v>
      </c>
      <c r="C28" s="404"/>
      <c r="D28" s="404"/>
      <c r="E28" s="404"/>
      <c r="F28" s="403"/>
      <c r="G28" s="404"/>
      <c r="H28" s="221">
        <v>16000</v>
      </c>
      <c r="I28" s="400">
        <v>15000</v>
      </c>
      <c r="J28" s="401"/>
      <c r="K28" s="401"/>
      <c r="L28" s="400">
        <v>14750</v>
      </c>
      <c r="M28" s="401"/>
      <c r="N28" s="401"/>
      <c r="O28" s="405">
        <f t="shared" si="3"/>
        <v>0.921875</v>
      </c>
      <c r="P28" s="406"/>
      <c r="Q28" s="445">
        <f t="shared" si="2"/>
        <v>0.98333333333333328</v>
      </c>
      <c r="R28" s="446"/>
    </row>
    <row r="29" spans="1:19" x14ac:dyDescent="0.25">
      <c r="A29" s="28" t="s">
        <v>83</v>
      </c>
      <c r="B29" s="403" t="s">
        <v>84</v>
      </c>
      <c r="C29" s="404"/>
      <c r="D29" s="404"/>
      <c r="E29" s="404"/>
      <c r="F29" s="403"/>
      <c r="G29" s="404"/>
      <c r="H29" s="221">
        <v>450</v>
      </c>
      <c r="I29" s="400">
        <v>600</v>
      </c>
      <c r="J29" s="401"/>
      <c r="K29" s="401"/>
      <c r="L29" s="400">
        <v>0</v>
      </c>
      <c r="M29" s="401"/>
      <c r="N29" s="401"/>
      <c r="O29" s="405">
        <f t="shared" si="3"/>
        <v>0</v>
      </c>
      <c r="P29" s="406"/>
      <c r="Q29" s="445">
        <f t="shared" si="2"/>
        <v>0</v>
      </c>
      <c r="R29" s="446"/>
    </row>
    <row r="30" spans="1:19" x14ac:dyDescent="0.25">
      <c r="A30" s="28" t="s">
        <v>85</v>
      </c>
      <c r="B30" s="403" t="s">
        <v>86</v>
      </c>
      <c r="C30" s="404"/>
      <c r="D30" s="404"/>
      <c r="E30" s="404"/>
      <c r="F30" s="403"/>
      <c r="G30" s="404"/>
      <c r="H30" s="221">
        <v>100041.69</v>
      </c>
      <c r="I30" s="400">
        <f>SUM(I31:K36)</f>
        <v>124900</v>
      </c>
      <c r="J30" s="401"/>
      <c r="K30" s="401"/>
      <c r="L30" s="400">
        <f>SUM(L31:N36)</f>
        <v>103972.68</v>
      </c>
      <c r="M30" s="401"/>
      <c r="N30" s="401"/>
      <c r="O30" s="405">
        <f t="shared" si="3"/>
        <v>1.0392935185321239</v>
      </c>
      <c r="P30" s="406"/>
      <c r="Q30" s="445">
        <f t="shared" ref="Q30:Q55" si="4">L30/I30</f>
        <v>0.83244739791833466</v>
      </c>
      <c r="R30" s="446"/>
    </row>
    <row r="31" spans="1:19" x14ac:dyDescent="0.25">
      <c r="A31" s="28" t="s">
        <v>87</v>
      </c>
      <c r="B31" s="403" t="s">
        <v>88</v>
      </c>
      <c r="C31" s="404"/>
      <c r="D31" s="404"/>
      <c r="E31" s="404"/>
      <c r="F31" s="403"/>
      <c r="G31" s="404"/>
      <c r="H31" s="221">
        <v>4500</v>
      </c>
      <c r="I31" s="400">
        <v>15000</v>
      </c>
      <c r="J31" s="401"/>
      <c r="K31" s="401"/>
      <c r="L31" s="400">
        <v>12500</v>
      </c>
      <c r="M31" s="401"/>
      <c r="N31" s="401"/>
      <c r="O31" s="405">
        <f t="shared" si="3"/>
        <v>2.7777777777777777</v>
      </c>
      <c r="P31" s="406"/>
      <c r="Q31" s="445">
        <f t="shared" si="4"/>
        <v>0.83333333333333337</v>
      </c>
      <c r="R31" s="446"/>
    </row>
    <row r="32" spans="1:19" x14ac:dyDescent="0.25">
      <c r="A32" s="28" t="s">
        <v>89</v>
      </c>
      <c r="B32" s="403" t="s">
        <v>90</v>
      </c>
      <c r="C32" s="404"/>
      <c r="D32" s="404"/>
      <c r="E32" s="404"/>
      <c r="F32" s="403"/>
      <c r="G32" s="404"/>
      <c r="H32" s="221">
        <v>54100</v>
      </c>
      <c r="I32" s="400">
        <v>53400</v>
      </c>
      <c r="J32" s="401"/>
      <c r="K32" s="401"/>
      <c r="L32" s="400">
        <v>53400</v>
      </c>
      <c r="M32" s="401"/>
      <c r="N32" s="401"/>
      <c r="O32" s="405">
        <f t="shared" si="3"/>
        <v>0.98706099815157111</v>
      </c>
      <c r="P32" s="406"/>
      <c r="Q32" s="445">
        <f t="shared" si="4"/>
        <v>1</v>
      </c>
      <c r="R32" s="446"/>
    </row>
    <row r="33" spans="1:18" x14ac:dyDescent="0.25">
      <c r="A33" s="28" t="s">
        <v>91</v>
      </c>
      <c r="B33" s="403" t="s">
        <v>92</v>
      </c>
      <c r="C33" s="404"/>
      <c r="D33" s="404"/>
      <c r="E33" s="404"/>
      <c r="F33" s="403"/>
      <c r="G33" s="404"/>
      <c r="H33" s="221">
        <v>21441.69</v>
      </c>
      <c r="I33" s="400">
        <v>25000</v>
      </c>
      <c r="J33" s="401"/>
      <c r="K33" s="401"/>
      <c r="L33" s="400">
        <v>8022.68</v>
      </c>
      <c r="M33" s="401"/>
      <c r="N33" s="401"/>
      <c r="O33" s="405">
        <f t="shared" si="3"/>
        <v>0.37416267094618011</v>
      </c>
      <c r="P33" s="406"/>
      <c r="Q33" s="445">
        <f t="shared" si="4"/>
        <v>0.3209072</v>
      </c>
      <c r="R33" s="446"/>
    </row>
    <row r="34" spans="1:18" x14ac:dyDescent="0.25">
      <c r="A34" s="28" t="s">
        <v>93</v>
      </c>
      <c r="B34" s="403" t="s">
        <v>94</v>
      </c>
      <c r="C34" s="404"/>
      <c r="D34" s="404"/>
      <c r="E34" s="404"/>
      <c r="F34" s="403"/>
      <c r="G34" s="404"/>
      <c r="H34" s="221">
        <v>5000</v>
      </c>
      <c r="I34" s="400">
        <v>5500</v>
      </c>
      <c r="J34" s="401"/>
      <c r="K34" s="401"/>
      <c r="L34" s="400">
        <v>5500</v>
      </c>
      <c r="M34" s="401"/>
      <c r="N34" s="401"/>
      <c r="O34" s="405">
        <f t="shared" si="3"/>
        <v>1.1000000000000001</v>
      </c>
      <c r="P34" s="406"/>
      <c r="Q34" s="445">
        <f t="shared" si="4"/>
        <v>1</v>
      </c>
      <c r="R34" s="446"/>
    </row>
    <row r="35" spans="1:18" x14ac:dyDescent="0.25">
      <c r="A35" s="28" t="s">
        <v>95</v>
      </c>
      <c r="B35" s="403" t="s">
        <v>96</v>
      </c>
      <c r="C35" s="404"/>
      <c r="D35" s="404"/>
      <c r="E35" s="404"/>
      <c r="F35" s="403"/>
      <c r="G35" s="404"/>
      <c r="H35" s="221">
        <v>5000</v>
      </c>
      <c r="I35" s="400">
        <v>15000</v>
      </c>
      <c r="J35" s="401"/>
      <c r="K35" s="401"/>
      <c r="L35" s="400">
        <v>15000</v>
      </c>
      <c r="M35" s="401"/>
      <c r="N35" s="401"/>
      <c r="O35" s="405">
        <f t="shared" si="3"/>
        <v>3</v>
      </c>
      <c r="P35" s="406"/>
      <c r="Q35" s="445">
        <f t="shared" si="4"/>
        <v>1</v>
      </c>
      <c r="R35" s="446"/>
    </row>
    <row r="36" spans="1:18" x14ac:dyDescent="0.25">
      <c r="A36" s="28" t="s">
        <v>97</v>
      </c>
      <c r="B36" s="403" t="s">
        <v>98</v>
      </c>
      <c r="C36" s="404"/>
      <c r="D36" s="404"/>
      <c r="E36" s="404"/>
      <c r="F36" s="403"/>
      <c r="G36" s="404"/>
      <c r="H36" s="221">
        <v>10000</v>
      </c>
      <c r="I36" s="400">
        <v>11000</v>
      </c>
      <c r="J36" s="401"/>
      <c r="K36" s="401"/>
      <c r="L36" s="400">
        <v>9550</v>
      </c>
      <c r="M36" s="401"/>
      <c r="N36" s="401"/>
      <c r="O36" s="405">
        <f t="shared" si="3"/>
        <v>0.95499999999999996</v>
      </c>
      <c r="P36" s="406"/>
      <c r="Q36" s="445">
        <f t="shared" si="4"/>
        <v>0.86818181818181817</v>
      </c>
      <c r="R36" s="446"/>
    </row>
    <row r="37" spans="1:18" x14ac:dyDescent="0.25">
      <c r="A37" s="28" t="s">
        <v>99</v>
      </c>
      <c r="B37" s="403" t="s">
        <v>100</v>
      </c>
      <c r="C37" s="404"/>
      <c r="D37" s="404"/>
      <c r="E37" s="404"/>
      <c r="F37" s="403"/>
      <c r="G37" s="404"/>
      <c r="H37" s="221">
        <v>131810</v>
      </c>
      <c r="I37" s="400">
        <f>SUM(I38:K46)</f>
        <v>135600</v>
      </c>
      <c r="J37" s="401"/>
      <c r="K37" s="401"/>
      <c r="L37" s="400">
        <f>SUM(L38:N46)</f>
        <v>121130</v>
      </c>
      <c r="M37" s="401"/>
      <c r="N37" s="401"/>
      <c r="O37" s="405">
        <f t="shared" ref="O37:O43" si="5">L37/H37</f>
        <v>0.91897428116227908</v>
      </c>
      <c r="P37" s="406"/>
      <c r="Q37" s="445">
        <f t="shared" si="4"/>
        <v>0.89328908554572273</v>
      </c>
      <c r="R37" s="446"/>
    </row>
    <row r="38" spans="1:18" x14ac:dyDescent="0.25">
      <c r="A38" s="28" t="s">
        <v>101</v>
      </c>
      <c r="B38" s="403" t="s">
        <v>102</v>
      </c>
      <c r="C38" s="404"/>
      <c r="D38" s="404"/>
      <c r="E38" s="404"/>
      <c r="F38" s="403"/>
      <c r="G38" s="404"/>
      <c r="H38" s="221">
        <v>7700</v>
      </c>
      <c r="I38" s="400">
        <v>10000</v>
      </c>
      <c r="J38" s="401"/>
      <c r="K38" s="401"/>
      <c r="L38" s="400">
        <v>8300</v>
      </c>
      <c r="M38" s="401"/>
      <c r="N38" s="401"/>
      <c r="O38" s="405">
        <f t="shared" si="5"/>
        <v>1.0779220779220779</v>
      </c>
      <c r="P38" s="406"/>
      <c r="Q38" s="445">
        <f t="shared" si="4"/>
        <v>0.83</v>
      </c>
      <c r="R38" s="446"/>
    </row>
    <row r="39" spans="1:18" x14ac:dyDescent="0.25">
      <c r="A39" s="28" t="s">
        <v>103</v>
      </c>
      <c r="B39" s="403" t="s">
        <v>104</v>
      </c>
      <c r="C39" s="404"/>
      <c r="D39" s="404"/>
      <c r="E39" s="404"/>
      <c r="F39" s="403"/>
      <c r="G39" s="404"/>
      <c r="H39" s="221">
        <v>65000</v>
      </c>
      <c r="I39" s="400">
        <v>55000</v>
      </c>
      <c r="J39" s="401"/>
      <c r="K39" s="401"/>
      <c r="L39" s="400">
        <v>53000</v>
      </c>
      <c r="M39" s="401"/>
      <c r="N39" s="401"/>
      <c r="O39" s="405">
        <f t="shared" si="5"/>
        <v>0.81538461538461537</v>
      </c>
      <c r="P39" s="406"/>
      <c r="Q39" s="445">
        <f t="shared" si="4"/>
        <v>0.96363636363636362</v>
      </c>
      <c r="R39" s="446"/>
    </row>
    <row r="40" spans="1:18" x14ac:dyDescent="0.25">
      <c r="A40" s="28" t="s">
        <v>105</v>
      </c>
      <c r="B40" s="403" t="s">
        <v>106</v>
      </c>
      <c r="C40" s="404"/>
      <c r="D40" s="404"/>
      <c r="E40" s="404"/>
      <c r="F40" s="403"/>
      <c r="G40" s="404"/>
      <c r="H40" s="221">
        <v>1900</v>
      </c>
      <c r="I40" s="400">
        <v>5000</v>
      </c>
      <c r="J40" s="401"/>
      <c r="K40" s="401"/>
      <c r="L40" s="400">
        <v>5000</v>
      </c>
      <c r="M40" s="401"/>
      <c r="N40" s="401"/>
      <c r="O40" s="405">
        <f t="shared" si="5"/>
        <v>2.6315789473684212</v>
      </c>
      <c r="P40" s="406"/>
      <c r="Q40" s="445">
        <f t="shared" si="4"/>
        <v>1</v>
      </c>
      <c r="R40" s="446"/>
    </row>
    <row r="41" spans="1:18" x14ac:dyDescent="0.25">
      <c r="A41" s="28" t="s">
        <v>107</v>
      </c>
      <c r="B41" s="403" t="s">
        <v>108</v>
      </c>
      <c r="C41" s="404"/>
      <c r="D41" s="404"/>
      <c r="E41" s="404"/>
      <c r="F41" s="403"/>
      <c r="G41" s="404"/>
      <c r="H41" s="221">
        <v>10010</v>
      </c>
      <c r="I41" s="400">
        <v>24000</v>
      </c>
      <c r="J41" s="401"/>
      <c r="K41" s="401"/>
      <c r="L41" s="400">
        <v>20000</v>
      </c>
      <c r="M41" s="401"/>
      <c r="N41" s="401"/>
      <c r="O41" s="405">
        <f t="shared" si="5"/>
        <v>1.9980019980019981</v>
      </c>
      <c r="P41" s="406"/>
      <c r="Q41" s="445">
        <f t="shared" si="4"/>
        <v>0.83333333333333337</v>
      </c>
      <c r="R41" s="446"/>
    </row>
    <row r="42" spans="1:18" x14ac:dyDescent="0.25">
      <c r="A42" s="28" t="s">
        <v>109</v>
      </c>
      <c r="B42" s="403" t="s">
        <v>110</v>
      </c>
      <c r="C42" s="404"/>
      <c r="D42" s="404"/>
      <c r="E42" s="404"/>
      <c r="F42" s="403"/>
      <c r="G42" s="404"/>
      <c r="H42" s="221">
        <v>5000</v>
      </c>
      <c r="I42" s="400">
        <v>10000</v>
      </c>
      <c r="J42" s="401"/>
      <c r="K42" s="401"/>
      <c r="L42" s="400">
        <v>8300</v>
      </c>
      <c r="M42" s="401"/>
      <c r="N42" s="401"/>
      <c r="O42" s="405">
        <f t="shared" si="5"/>
        <v>1.66</v>
      </c>
      <c r="P42" s="406"/>
      <c r="Q42" s="445">
        <f t="shared" si="4"/>
        <v>0.83</v>
      </c>
      <c r="R42" s="446"/>
    </row>
    <row r="43" spans="1:18" x14ac:dyDescent="0.25">
      <c r="A43" s="28" t="s">
        <v>111</v>
      </c>
      <c r="B43" s="403" t="s">
        <v>112</v>
      </c>
      <c r="C43" s="404"/>
      <c r="D43" s="404"/>
      <c r="E43" s="404"/>
      <c r="F43" s="403"/>
      <c r="G43" s="404"/>
      <c r="H43" s="221">
        <v>10000</v>
      </c>
      <c r="I43" s="400">
        <v>4000</v>
      </c>
      <c r="J43" s="401"/>
      <c r="K43" s="401"/>
      <c r="L43" s="400">
        <v>3300</v>
      </c>
      <c r="M43" s="401"/>
      <c r="N43" s="401"/>
      <c r="O43" s="405">
        <f t="shared" si="5"/>
        <v>0.33</v>
      </c>
      <c r="P43" s="406"/>
      <c r="Q43" s="445">
        <f t="shared" si="4"/>
        <v>0.82499999999999996</v>
      </c>
      <c r="R43" s="446"/>
    </row>
    <row r="44" spans="1:18" x14ac:dyDescent="0.25">
      <c r="A44" s="28" t="s">
        <v>113</v>
      </c>
      <c r="B44" s="403" t="s">
        <v>114</v>
      </c>
      <c r="C44" s="404"/>
      <c r="D44" s="404"/>
      <c r="E44" s="404"/>
      <c r="F44" s="403"/>
      <c r="G44" s="404"/>
      <c r="H44" s="221">
        <v>19000</v>
      </c>
      <c r="I44" s="400">
        <v>7000</v>
      </c>
      <c r="J44" s="401"/>
      <c r="K44" s="401"/>
      <c r="L44" s="400">
        <v>5800</v>
      </c>
      <c r="M44" s="401"/>
      <c r="N44" s="401"/>
      <c r="O44" s="405">
        <f>L44/H44</f>
        <v>0.30526315789473685</v>
      </c>
      <c r="P44" s="406"/>
      <c r="Q44" s="445">
        <f t="shared" si="4"/>
        <v>0.82857142857142863</v>
      </c>
      <c r="R44" s="446"/>
    </row>
    <row r="45" spans="1:18" x14ac:dyDescent="0.25">
      <c r="A45" s="28" t="s">
        <v>115</v>
      </c>
      <c r="B45" s="403" t="s">
        <v>116</v>
      </c>
      <c r="C45" s="404"/>
      <c r="D45" s="404"/>
      <c r="E45" s="404"/>
      <c r="F45" s="403"/>
      <c r="G45" s="404"/>
      <c r="H45" s="221">
        <v>12000</v>
      </c>
      <c r="I45" s="400">
        <v>16600</v>
      </c>
      <c r="J45" s="401"/>
      <c r="K45" s="401"/>
      <c r="L45" s="400">
        <v>13800</v>
      </c>
      <c r="M45" s="401"/>
      <c r="N45" s="401"/>
      <c r="O45" s="405">
        <f>L45/H45</f>
        <v>1.1499999999999999</v>
      </c>
      <c r="P45" s="406"/>
      <c r="Q45" s="445">
        <f t="shared" si="4"/>
        <v>0.83132530120481929</v>
      </c>
      <c r="R45" s="446"/>
    </row>
    <row r="46" spans="1:18" x14ac:dyDescent="0.25">
      <c r="A46" s="28" t="s">
        <v>117</v>
      </c>
      <c r="B46" s="403" t="s">
        <v>118</v>
      </c>
      <c r="C46" s="404"/>
      <c r="D46" s="404"/>
      <c r="E46" s="404"/>
      <c r="F46" s="403"/>
      <c r="G46" s="404"/>
      <c r="H46" s="221">
        <v>1200</v>
      </c>
      <c r="I46" s="400">
        <v>4000</v>
      </c>
      <c r="J46" s="401"/>
      <c r="K46" s="401"/>
      <c r="L46" s="400">
        <v>3630</v>
      </c>
      <c r="M46" s="401"/>
      <c r="N46" s="401"/>
      <c r="O46" s="405">
        <f t="shared" ref="O46:O51" si="6">L46/H46</f>
        <v>3.0249999999999999</v>
      </c>
      <c r="P46" s="406"/>
      <c r="Q46" s="445">
        <f t="shared" si="4"/>
        <v>0.90749999999999997</v>
      </c>
      <c r="R46" s="446"/>
    </row>
    <row r="47" spans="1:18" x14ac:dyDescent="0.25">
      <c r="A47" s="28" t="s">
        <v>119</v>
      </c>
      <c r="B47" s="403" t="s">
        <v>120</v>
      </c>
      <c r="C47" s="404"/>
      <c r="D47" s="404"/>
      <c r="E47" s="404"/>
      <c r="F47" s="403"/>
      <c r="G47" s="404"/>
      <c r="H47" s="221">
        <v>12700</v>
      </c>
      <c r="I47" s="400">
        <f>SUM(I48:K52)</f>
        <v>10500</v>
      </c>
      <c r="J47" s="401"/>
      <c r="K47" s="401"/>
      <c r="L47" s="400">
        <f>SUM(L48:N52)</f>
        <v>9420</v>
      </c>
      <c r="M47" s="401"/>
      <c r="N47" s="401"/>
      <c r="O47" s="405">
        <f t="shared" si="6"/>
        <v>0.74173228346456688</v>
      </c>
      <c r="P47" s="406"/>
      <c r="Q47" s="445">
        <f t="shared" si="4"/>
        <v>0.89714285714285713</v>
      </c>
      <c r="R47" s="446"/>
    </row>
    <row r="48" spans="1:18" x14ac:dyDescent="0.25">
      <c r="A48" s="28" t="s">
        <v>121</v>
      </c>
      <c r="B48" s="403" t="s">
        <v>122</v>
      </c>
      <c r="C48" s="404"/>
      <c r="D48" s="404"/>
      <c r="E48" s="404"/>
      <c r="F48" s="403"/>
      <c r="G48" s="404"/>
      <c r="H48" s="221">
        <v>2000</v>
      </c>
      <c r="I48" s="400">
        <v>2000</v>
      </c>
      <c r="J48" s="401"/>
      <c r="K48" s="401"/>
      <c r="L48" s="400">
        <v>2000</v>
      </c>
      <c r="M48" s="401"/>
      <c r="N48" s="401"/>
      <c r="O48" s="405">
        <f t="shared" si="6"/>
        <v>1</v>
      </c>
      <c r="P48" s="406"/>
      <c r="Q48" s="445">
        <f t="shared" si="4"/>
        <v>1</v>
      </c>
      <c r="R48" s="446"/>
    </row>
    <row r="49" spans="1:18" x14ac:dyDescent="0.25">
      <c r="A49" s="28" t="s">
        <v>123</v>
      </c>
      <c r="B49" s="403" t="s">
        <v>124</v>
      </c>
      <c r="C49" s="404"/>
      <c r="D49" s="404"/>
      <c r="E49" s="404"/>
      <c r="F49" s="403"/>
      <c r="G49" s="404"/>
      <c r="H49" s="221">
        <v>5000</v>
      </c>
      <c r="I49" s="400">
        <v>2000</v>
      </c>
      <c r="J49" s="401"/>
      <c r="K49" s="401"/>
      <c r="L49" s="400">
        <v>1600</v>
      </c>
      <c r="M49" s="401"/>
      <c r="N49" s="401"/>
      <c r="O49" s="405">
        <f t="shared" si="6"/>
        <v>0.32</v>
      </c>
      <c r="P49" s="406"/>
      <c r="Q49" s="445">
        <f t="shared" si="4"/>
        <v>0.8</v>
      </c>
      <c r="R49" s="446"/>
    </row>
    <row r="50" spans="1:18" x14ac:dyDescent="0.25">
      <c r="A50" s="28" t="s">
        <v>125</v>
      </c>
      <c r="B50" s="403" t="s">
        <v>126</v>
      </c>
      <c r="C50" s="404"/>
      <c r="D50" s="404"/>
      <c r="E50" s="404"/>
      <c r="F50" s="403"/>
      <c r="G50" s="404"/>
      <c r="H50" s="221">
        <v>1500</v>
      </c>
      <c r="I50" s="400">
        <v>3500</v>
      </c>
      <c r="J50" s="401"/>
      <c r="K50" s="401"/>
      <c r="L50" s="400">
        <v>3500</v>
      </c>
      <c r="M50" s="401"/>
      <c r="N50" s="401"/>
      <c r="O50" s="405">
        <f t="shared" si="6"/>
        <v>2.3333333333333335</v>
      </c>
      <c r="P50" s="406"/>
      <c r="Q50" s="445">
        <f t="shared" si="4"/>
        <v>1</v>
      </c>
      <c r="R50" s="446"/>
    </row>
    <row r="51" spans="1:18" x14ac:dyDescent="0.25">
      <c r="A51" s="28" t="s">
        <v>127</v>
      </c>
      <c r="B51" s="403" t="s">
        <v>128</v>
      </c>
      <c r="C51" s="404"/>
      <c r="D51" s="404"/>
      <c r="E51" s="404"/>
      <c r="F51" s="403"/>
      <c r="G51" s="404"/>
      <c r="H51" s="221">
        <v>3700</v>
      </c>
      <c r="I51" s="400">
        <v>2000</v>
      </c>
      <c r="J51" s="401"/>
      <c r="K51" s="401"/>
      <c r="L51" s="400">
        <v>1600</v>
      </c>
      <c r="M51" s="401"/>
      <c r="N51" s="401"/>
      <c r="O51" s="405">
        <f t="shared" si="6"/>
        <v>0.43243243243243246</v>
      </c>
      <c r="P51" s="406"/>
      <c r="Q51" s="445">
        <f t="shared" si="4"/>
        <v>0.8</v>
      </c>
      <c r="R51" s="446"/>
    </row>
    <row r="52" spans="1:18" x14ac:dyDescent="0.25">
      <c r="A52" s="28" t="s">
        <v>129</v>
      </c>
      <c r="B52" s="403" t="s">
        <v>120</v>
      </c>
      <c r="C52" s="404"/>
      <c r="D52" s="404"/>
      <c r="E52" s="404"/>
      <c r="F52" s="403"/>
      <c r="G52" s="404"/>
      <c r="H52" s="221">
        <v>500</v>
      </c>
      <c r="I52" s="400">
        <v>1000</v>
      </c>
      <c r="J52" s="401"/>
      <c r="K52" s="401"/>
      <c r="L52" s="400">
        <v>720</v>
      </c>
      <c r="M52" s="401"/>
      <c r="N52" s="401"/>
      <c r="O52" s="405">
        <f>L52/H52</f>
        <v>1.44</v>
      </c>
      <c r="P52" s="406"/>
      <c r="Q52" s="445">
        <f t="shared" si="4"/>
        <v>0.72</v>
      </c>
      <c r="R52" s="446"/>
    </row>
    <row r="53" spans="1:18" x14ac:dyDescent="0.25">
      <c r="A53" s="28" t="s">
        <v>130</v>
      </c>
      <c r="B53" s="403" t="s">
        <v>131</v>
      </c>
      <c r="C53" s="404"/>
      <c r="D53" s="404"/>
      <c r="E53" s="404"/>
      <c r="F53" s="403"/>
      <c r="G53" s="404"/>
      <c r="H53" s="221">
        <v>770</v>
      </c>
      <c r="I53" s="400">
        <f>SUM(I54)</f>
        <v>2500</v>
      </c>
      <c r="J53" s="401"/>
      <c r="K53" s="401"/>
      <c r="L53" s="400">
        <v>2200</v>
      </c>
      <c r="M53" s="401"/>
      <c r="N53" s="401"/>
      <c r="O53" s="405">
        <f t="shared" ref="O53:O57" si="7">L53/H53</f>
        <v>2.8571428571428572</v>
      </c>
      <c r="P53" s="406"/>
      <c r="Q53" s="445">
        <f t="shared" si="4"/>
        <v>0.88</v>
      </c>
      <c r="R53" s="446"/>
    </row>
    <row r="54" spans="1:18" x14ac:dyDescent="0.25">
      <c r="A54" s="28" t="s">
        <v>132</v>
      </c>
      <c r="B54" s="403" t="s">
        <v>133</v>
      </c>
      <c r="C54" s="404"/>
      <c r="D54" s="404"/>
      <c r="E54" s="404"/>
      <c r="F54" s="403"/>
      <c r="G54" s="404"/>
      <c r="H54" s="221">
        <v>770</v>
      </c>
      <c r="I54" s="400">
        <f>SUM(I55)</f>
        <v>2500</v>
      </c>
      <c r="J54" s="401"/>
      <c r="K54" s="401"/>
      <c r="L54" s="400">
        <f>SUM(L55)</f>
        <v>2200</v>
      </c>
      <c r="M54" s="401"/>
      <c r="N54" s="401"/>
      <c r="O54" s="405">
        <f t="shared" si="7"/>
        <v>2.8571428571428572</v>
      </c>
      <c r="P54" s="406"/>
      <c r="Q54" s="445">
        <f t="shared" si="4"/>
        <v>0.88</v>
      </c>
      <c r="R54" s="446"/>
    </row>
    <row r="55" spans="1:18" x14ac:dyDescent="0.25">
      <c r="A55" s="28" t="s">
        <v>134</v>
      </c>
      <c r="B55" s="403" t="s">
        <v>135</v>
      </c>
      <c r="C55" s="404"/>
      <c r="D55" s="404"/>
      <c r="E55" s="404"/>
      <c r="F55" s="403"/>
      <c r="G55" s="404"/>
      <c r="H55" s="221">
        <v>770</v>
      </c>
      <c r="I55" s="400">
        <v>2500</v>
      </c>
      <c r="J55" s="401"/>
      <c r="K55" s="401"/>
      <c r="L55" s="400">
        <v>2200</v>
      </c>
      <c r="M55" s="401"/>
      <c r="N55" s="401"/>
      <c r="O55" s="405">
        <f t="shared" si="7"/>
        <v>2.8571428571428572</v>
      </c>
      <c r="P55" s="406"/>
      <c r="Q55" s="445">
        <f t="shared" si="4"/>
        <v>0.88</v>
      </c>
      <c r="R55" s="446"/>
    </row>
    <row r="56" spans="1:18" x14ac:dyDescent="0.25">
      <c r="A56" s="28" t="s">
        <v>18</v>
      </c>
      <c r="B56" s="403" t="s">
        <v>19</v>
      </c>
      <c r="C56" s="404"/>
      <c r="D56" s="404"/>
      <c r="E56" s="404"/>
      <c r="F56" s="403"/>
      <c r="G56" s="404"/>
      <c r="H56" s="221">
        <v>197232.44</v>
      </c>
      <c r="I56" s="400">
        <f>SUM(I57)</f>
        <v>69000</v>
      </c>
      <c r="J56" s="401"/>
      <c r="K56" s="401"/>
      <c r="L56" s="400">
        <f>SUM(L57)</f>
        <v>67963.38</v>
      </c>
      <c r="M56" s="401"/>
      <c r="N56" s="401"/>
      <c r="O56" s="405">
        <f t="shared" si="7"/>
        <v>0.34458520109572238</v>
      </c>
      <c r="P56" s="406"/>
      <c r="Q56" s="445">
        <f t="shared" ref="Q56:Q66" si="8">L56/I56</f>
        <v>0.98497652173913053</v>
      </c>
      <c r="R56" s="446"/>
    </row>
    <row r="57" spans="1:18" x14ac:dyDescent="0.25">
      <c r="A57" s="28" t="s">
        <v>138</v>
      </c>
      <c r="B57" s="403" t="s">
        <v>139</v>
      </c>
      <c r="C57" s="404"/>
      <c r="D57" s="404"/>
      <c r="E57" s="404"/>
      <c r="F57" s="403"/>
      <c r="G57" s="404"/>
      <c r="H57" s="221">
        <v>197232.44</v>
      </c>
      <c r="I57" s="400">
        <f>SUM(I58+I63+I65)</f>
        <v>69000</v>
      </c>
      <c r="J57" s="401"/>
      <c r="K57" s="401"/>
      <c r="L57" s="400">
        <f>SUM(L58+L63+L65)</f>
        <v>67963.38</v>
      </c>
      <c r="M57" s="401"/>
      <c r="N57" s="401"/>
      <c r="O57" s="405">
        <f t="shared" si="7"/>
        <v>0.34458520109572238</v>
      </c>
      <c r="P57" s="406"/>
      <c r="Q57" s="445">
        <f t="shared" si="8"/>
        <v>0.98497652173913053</v>
      </c>
      <c r="R57" s="446"/>
    </row>
    <row r="58" spans="1:18" x14ac:dyDescent="0.25">
      <c r="A58" s="28" t="s">
        <v>140</v>
      </c>
      <c r="B58" s="403" t="s">
        <v>141</v>
      </c>
      <c r="C58" s="404"/>
      <c r="D58" s="404"/>
      <c r="E58" s="404"/>
      <c r="F58" s="403"/>
      <c r="G58" s="404"/>
      <c r="H58" s="221">
        <v>123000</v>
      </c>
      <c r="I58" s="400">
        <f>SUM(I59:K62)</f>
        <v>57000</v>
      </c>
      <c r="J58" s="401"/>
      <c r="K58" s="401"/>
      <c r="L58" s="400">
        <f>SUM(L59:N62)</f>
        <v>56013.38</v>
      </c>
      <c r="M58" s="401"/>
      <c r="N58" s="401"/>
      <c r="O58" s="405">
        <f>L58/H58</f>
        <v>0.45539333333333332</v>
      </c>
      <c r="P58" s="406"/>
      <c r="Q58" s="445">
        <f t="shared" si="8"/>
        <v>0.98269087719298243</v>
      </c>
      <c r="R58" s="446"/>
    </row>
    <row r="59" spans="1:18" x14ac:dyDescent="0.25">
      <c r="A59" s="28" t="s">
        <v>142</v>
      </c>
      <c r="B59" s="403" t="s">
        <v>143</v>
      </c>
      <c r="C59" s="404"/>
      <c r="D59" s="404"/>
      <c r="E59" s="404"/>
      <c r="F59" s="403"/>
      <c r="G59" s="404"/>
      <c r="H59" s="221">
        <v>84700</v>
      </c>
      <c r="I59" s="400">
        <v>43500</v>
      </c>
      <c r="J59" s="401"/>
      <c r="K59" s="401"/>
      <c r="L59" s="400">
        <v>43500</v>
      </c>
      <c r="M59" s="401"/>
      <c r="N59" s="401"/>
      <c r="O59" s="405">
        <f t="shared" ref="O59:O64" si="9">L59/H59</f>
        <v>0.51357733175914999</v>
      </c>
      <c r="P59" s="406"/>
      <c r="Q59" s="445">
        <f t="shared" si="8"/>
        <v>1</v>
      </c>
      <c r="R59" s="446"/>
    </row>
    <row r="60" spans="1:18" x14ac:dyDescent="0.25">
      <c r="A60" s="28" t="s">
        <v>144</v>
      </c>
      <c r="B60" s="403" t="s">
        <v>145</v>
      </c>
      <c r="C60" s="404"/>
      <c r="D60" s="404"/>
      <c r="E60" s="404"/>
      <c r="F60" s="403"/>
      <c r="G60" s="404"/>
      <c r="H60" s="221">
        <v>23000</v>
      </c>
      <c r="I60" s="400">
        <v>3000</v>
      </c>
      <c r="J60" s="401"/>
      <c r="K60" s="401"/>
      <c r="L60" s="400">
        <v>2441.64</v>
      </c>
      <c r="M60" s="401"/>
      <c r="N60" s="401"/>
      <c r="O60" s="405">
        <f t="shared" si="9"/>
        <v>0.10615826086956522</v>
      </c>
      <c r="P60" s="406"/>
      <c r="Q60" s="445">
        <f t="shared" si="8"/>
        <v>0.81387999999999994</v>
      </c>
      <c r="R60" s="446"/>
    </row>
    <row r="61" spans="1:18" x14ac:dyDescent="0.25">
      <c r="A61" s="28" t="s">
        <v>146</v>
      </c>
      <c r="B61" s="403" t="s">
        <v>147</v>
      </c>
      <c r="C61" s="404"/>
      <c r="D61" s="404"/>
      <c r="E61" s="404"/>
      <c r="F61" s="403"/>
      <c r="G61" s="404"/>
      <c r="H61" s="221">
        <v>7300</v>
      </c>
      <c r="I61" s="400">
        <v>5000</v>
      </c>
      <c r="J61" s="401"/>
      <c r="K61" s="401"/>
      <c r="L61" s="400">
        <v>4571.74</v>
      </c>
      <c r="M61" s="401"/>
      <c r="N61" s="401"/>
      <c r="O61" s="405">
        <f t="shared" si="9"/>
        <v>0.62626575342465751</v>
      </c>
      <c r="P61" s="406"/>
      <c r="Q61" s="445">
        <f t="shared" si="8"/>
        <v>0.91434799999999994</v>
      </c>
      <c r="R61" s="446"/>
    </row>
    <row r="62" spans="1:18" x14ac:dyDescent="0.25">
      <c r="A62" s="28" t="s">
        <v>148</v>
      </c>
      <c r="B62" s="403" t="s">
        <v>149</v>
      </c>
      <c r="C62" s="404"/>
      <c r="D62" s="404"/>
      <c r="E62" s="404"/>
      <c r="F62" s="403"/>
      <c r="G62" s="404"/>
      <c r="H62" s="221">
        <v>8000</v>
      </c>
      <c r="I62" s="400">
        <v>5500</v>
      </c>
      <c r="J62" s="401"/>
      <c r="K62" s="401"/>
      <c r="L62" s="400">
        <v>5500</v>
      </c>
      <c r="M62" s="401"/>
      <c r="N62" s="401"/>
      <c r="O62" s="405">
        <f t="shared" si="9"/>
        <v>0.6875</v>
      </c>
      <c r="P62" s="406"/>
      <c r="Q62" s="445">
        <f t="shared" si="8"/>
        <v>1</v>
      </c>
      <c r="R62" s="446"/>
    </row>
    <row r="63" spans="1:18" x14ac:dyDescent="0.25">
      <c r="A63" s="28" t="s">
        <v>150</v>
      </c>
      <c r="B63" s="403" t="s">
        <v>151</v>
      </c>
      <c r="C63" s="404"/>
      <c r="D63" s="404"/>
      <c r="E63" s="404"/>
      <c r="F63" s="403"/>
      <c r="G63" s="404"/>
      <c r="H63" s="221">
        <v>63732.14</v>
      </c>
      <c r="I63" s="400">
        <v>7000</v>
      </c>
      <c r="J63" s="401"/>
      <c r="K63" s="401"/>
      <c r="L63" s="400">
        <v>7000</v>
      </c>
      <c r="M63" s="401"/>
      <c r="N63" s="401"/>
      <c r="O63" s="405">
        <f t="shared" si="9"/>
        <v>0.10983469251150205</v>
      </c>
      <c r="P63" s="406"/>
      <c r="Q63" s="445">
        <f t="shared" si="8"/>
        <v>1</v>
      </c>
      <c r="R63" s="446"/>
    </row>
    <row r="64" spans="1:18" x14ac:dyDescent="0.25">
      <c r="A64" s="28" t="s">
        <v>152</v>
      </c>
      <c r="B64" s="403" t="s">
        <v>153</v>
      </c>
      <c r="C64" s="404"/>
      <c r="D64" s="404"/>
      <c r="E64" s="404"/>
      <c r="F64" s="403"/>
      <c r="G64" s="404"/>
      <c r="H64" s="221">
        <v>63732.14</v>
      </c>
      <c r="I64" s="400">
        <v>7000</v>
      </c>
      <c r="J64" s="401"/>
      <c r="K64" s="401"/>
      <c r="L64" s="400">
        <v>7000</v>
      </c>
      <c r="M64" s="401"/>
      <c r="N64" s="401"/>
      <c r="O64" s="405">
        <f t="shared" si="9"/>
        <v>0.10983469251150205</v>
      </c>
      <c r="P64" s="406"/>
      <c r="Q64" s="445">
        <f t="shared" si="8"/>
        <v>1</v>
      </c>
      <c r="R64" s="446"/>
    </row>
    <row r="65" spans="1:18" x14ac:dyDescent="0.25">
      <c r="A65" s="28" t="s">
        <v>154</v>
      </c>
      <c r="B65" s="403" t="s">
        <v>155</v>
      </c>
      <c r="C65" s="404"/>
      <c r="D65" s="404"/>
      <c r="E65" s="404"/>
      <c r="F65" s="403"/>
      <c r="G65" s="404"/>
      <c r="H65" s="221">
        <v>10500</v>
      </c>
      <c r="I65" s="400">
        <v>5000</v>
      </c>
      <c r="J65" s="401"/>
      <c r="K65" s="401"/>
      <c r="L65" s="400">
        <v>4950</v>
      </c>
      <c r="M65" s="401"/>
      <c r="N65" s="401"/>
      <c r="O65" s="405">
        <f>L65/H65</f>
        <v>0.47142857142857142</v>
      </c>
      <c r="P65" s="406"/>
      <c r="Q65" s="445">
        <f t="shared" si="8"/>
        <v>0.99</v>
      </c>
      <c r="R65" s="446"/>
    </row>
    <row r="66" spans="1:18" x14ac:dyDescent="0.25">
      <c r="A66" s="28" t="s">
        <v>156</v>
      </c>
      <c r="B66" s="403" t="s">
        <v>157</v>
      </c>
      <c r="C66" s="404"/>
      <c r="D66" s="404"/>
      <c r="E66" s="404"/>
      <c r="F66" s="403"/>
      <c r="G66" s="404"/>
      <c r="H66" s="221">
        <v>0</v>
      </c>
      <c r="I66" s="400">
        <v>5000</v>
      </c>
      <c r="J66" s="401"/>
      <c r="K66" s="401"/>
      <c r="L66" s="400">
        <v>4950</v>
      </c>
      <c r="M66" s="401"/>
      <c r="N66" s="401"/>
      <c r="O66" s="405">
        <v>0</v>
      </c>
      <c r="P66" s="406"/>
      <c r="Q66" s="445">
        <f t="shared" si="8"/>
        <v>0.99</v>
      </c>
      <c r="R66" s="446"/>
    </row>
    <row r="67" spans="1:18" s="194" customFormat="1" ht="15" customHeight="1" x14ac:dyDescent="0.25">
      <c r="A67" s="710" t="s">
        <v>233</v>
      </c>
      <c r="B67" s="711" t="s">
        <v>238</v>
      </c>
      <c r="C67" s="412"/>
      <c r="D67" s="412"/>
      <c r="E67" s="412"/>
      <c r="F67" s="211"/>
      <c r="G67" s="45"/>
      <c r="H67" s="147">
        <v>3.08</v>
      </c>
      <c r="I67" s="713">
        <v>0</v>
      </c>
      <c r="J67" s="714"/>
      <c r="K67" s="714"/>
      <c r="L67" s="453" t="s">
        <v>243</v>
      </c>
      <c r="M67" s="453"/>
      <c r="N67" s="453"/>
      <c r="O67" s="416">
        <f>L67/H67</f>
        <v>1.3474025974025974</v>
      </c>
      <c r="P67" s="416"/>
      <c r="Q67" s="449">
        <v>0</v>
      </c>
      <c r="R67" s="450"/>
    </row>
    <row r="68" spans="1:18" s="194" customFormat="1" ht="15" customHeight="1" x14ac:dyDescent="0.25">
      <c r="A68" s="710" t="s">
        <v>234</v>
      </c>
      <c r="B68" s="711" t="s">
        <v>239</v>
      </c>
      <c r="C68" s="418"/>
      <c r="D68" s="418"/>
      <c r="E68" s="418"/>
      <c r="F68" s="66"/>
      <c r="G68" s="45"/>
      <c r="H68" s="147">
        <v>3.08</v>
      </c>
      <c r="I68" s="713">
        <v>0</v>
      </c>
      <c r="J68" s="714"/>
      <c r="K68" s="714"/>
      <c r="L68" s="413">
        <v>4.1500000000000004</v>
      </c>
      <c r="M68" s="454"/>
      <c r="N68" s="114" t="s">
        <v>199</v>
      </c>
      <c r="O68" s="416">
        <f>L68/H68</f>
        <v>1.3474025974025974</v>
      </c>
      <c r="P68" s="416"/>
      <c r="Q68" s="449">
        <v>0</v>
      </c>
      <c r="R68" s="450"/>
    </row>
    <row r="69" spans="1:18" s="194" customFormat="1" x14ac:dyDescent="0.25">
      <c r="A69" s="39">
        <v>3</v>
      </c>
      <c r="B69" s="712" t="s">
        <v>17</v>
      </c>
      <c r="C69" s="275"/>
      <c r="D69" s="275"/>
      <c r="E69" s="275"/>
      <c r="F69" s="275"/>
      <c r="G69" s="275"/>
      <c r="H69" s="221">
        <v>3.08</v>
      </c>
      <c r="I69" s="400">
        <v>0</v>
      </c>
      <c r="J69" s="454"/>
      <c r="K69" s="454"/>
      <c r="L69" s="400">
        <v>4.1500000000000004</v>
      </c>
      <c r="M69" s="454"/>
      <c r="N69" s="210"/>
      <c r="O69" s="205"/>
      <c r="P69" s="206">
        <f>L69/H69</f>
        <v>1.3474025974025974</v>
      </c>
      <c r="Q69" s="445">
        <v>0</v>
      </c>
      <c r="R69" s="718"/>
    </row>
    <row r="70" spans="1:18" s="194" customFormat="1" x14ac:dyDescent="0.25">
      <c r="A70" s="39">
        <v>32</v>
      </c>
      <c r="B70" s="712" t="s">
        <v>74</v>
      </c>
      <c r="C70" s="275"/>
      <c r="D70" s="275"/>
      <c r="E70" s="275"/>
      <c r="F70" s="275"/>
      <c r="G70" s="275"/>
      <c r="H70" s="221">
        <v>3.08</v>
      </c>
      <c r="I70" s="400">
        <v>0</v>
      </c>
      <c r="J70" s="454"/>
      <c r="K70" s="454"/>
      <c r="L70" s="400">
        <v>4.1500000000000004</v>
      </c>
      <c r="M70" s="454"/>
      <c r="N70" s="210"/>
      <c r="O70" s="205"/>
      <c r="P70" s="206">
        <f t="shared" ref="P70:P72" si="10">L70/H70</f>
        <v>1.3474025974025974</v>
      </c>
      <c r="Q70" s="445">
        <v>0</v>
      </c>
      <c r="R70" s="718"/>
    </row>
    <row r="71" spans="1:18" s="194" customFormat="1" x14ac:dyDescent="0.25">
      <c r="A71" s="39">
        <v>323</v>
      </c>
      <c r="B71" s="712" t="s">
        <v>100</v>
      </c>
      <c r="C71" s="275"/>
      <c r="D71" s="275"/>
      <c r="E71" s="275"/>
      <c r="F71" s="275"/>
      <c r="G71" s="275"/>
      <c r="H71" s="221">
        <v>3.08</v>
      </c>
      <c r="I71" s="400">
        <v>0</v>
      </c>
      <c r="J71" s="454"/>
      <c r="K71" s="454"/>
      <c r="L71" s="400">
        <v>4.1500000000000004</v>
      </c>
      <c r="M71" s="454"/>
      <c r="N71" s="210"/>
      <c r="O71" s="205"/>
      <c r="P71" s="206">
        <f t="shared" si="10"/>
        <v>1.3474025974025974</v>
      </c>
      <c r="Q71" s="445">
        <v>0</v>
      </c>
      <c r="R71" s="718"/>
    </row>
    <row r="72" spans="1:18" s="194" customFormat="1" x14ac:dyDescent="0.25">
      <c r="A72" s="39">
        <v>3234</v>
      </c>
      <c r="B72" s="712" t="s">
        <v>108</v>
      </c>
      <c r="C72" s="275"/>
      <c r="D72" s="275"/>
      <c r="E72" s="275"/>
      <c r="F72" s="275"/>
      <c r="G72" s="275"/>
      <c r="H72" s="221">
        <v>3.08</v>
      </c>
      <c r="I72" s="400">
        <v>0</v>
      </c>
      <c r="J72" s="454"/>
      <c r="K72" s="454"/>
      <c r="L72" s="400">
        <v>4.1500000000000004</v>
      </c>
      <c r="M72" s="454"/>
      <c r="N72" s="210"/>
      <c r="O72" s="205"/>
      <c r="P72" s="206">
        <f t="shared" si="10"/>
        <v>1.3474025974025974</v>
      </c>
      <c r="Q72" s="445">
        <v>0</v>
      </c>
      <c r="R72" s="718"/>
    </row>
    <row r="73" spans="1:18" s="194" customFormat="1" ht="15" customHeight="1" x14ac:dyDescent="0.25">
      <c r="A73" s="44" t="s">
        <v>50</v>
      </c>
      <c r="B73" s="412" t="s">
        <v>198</v>
      </c>
      <c r="C73" s="412"/>
      <c r="D73" s="412"/>
      <c r="E73" s="412"/>
      <c r="F73" s="211"/>
      <c r="G73" s="45"/>
      <c r="H73" s="147">
        <v>96.55</v>
      </c>
      <c r="I73" s="715">
        <v>0</v>
      </c>
      <c r="J73" s="719"/>
      <c r="K73" s="719"/>
      <c r="L73" s="717">
        <v>1172.52</v>
      </c>
      <c r="M73" s="717"/>
      <c r="N73" s="717"/>
      <c r="O73" s="416">
        <f>L73/H73</f>
        <v>12.144174003107198</v>
      </c>
      <c r="P73" s="416"/>
      <c r="Q73" s="449">
        <v>0</v>
      </c>
      <c r="R73" s="450"/>
    </row>
    <row r="74" spans="1:18" s="35" customFormat="1" ht="15" customHeight="1" x14ac:dyDescent="0.25">
      <c r="A74" s="44" t="s">
        <v>52</v>
      </c>
      <c r="B74" s="412" t="s">
        <v>197</v>
      </c>
      <c r="C74" s="418"/>
      <c r="D74" s="418"/>
      <c r="E74" s="418"/>
      <c r="F74" s="66"/>
      <c r="G74" s="45"/>
      <c r="H74" s="147">
        <v>96.55</v>
      </c>
      <c r="I74" s="715">
        <v>0</v>
      </c>
      <c r="J74" s="719"/>
      <c r="K74" s="719"/>
      <c r="L74" s="413">
        <v>1172.52</v>
      </c>
      <c r="M74" s="454"/>
      <c r="N74" s="114" t="s">
        <v>199</v>
      </c>
      <c r="O74" s="416">
        <f>L74/H74</f>
        <v>12.144174003107198</v>
      </c>
      <c r="P74" s="417"/>
      <c r="Q74" s="449">
        <v>0</v>
      </c>
      <c r="R74" s="450"/>
    </row>
    <row r="75" spans="1:18" s="35" customFormat="1" ht="15" customHeight="1" x14ac:dyDescent="0.25">
      <c r="A75" s="39">
        <v>3</v>
      </c>
      <c r="B75" s="403" t="s">
        <v>17</v>
      </c>
      <c r="C75" s="275"/>
      <c r="D75" s="275"/>
      <c r="E75" s="275"/>
      <c r="F75" s="275"/>
      <c r="G75" s="209"/>
      <c r="H75" s="221">
        <v>96.55</v>
      </c>
      <c r="I75" s="716">
        <v>0</v>
      </c>
      <c r="J75" s="719"/>
      <c r="K75" s="719"/>
      <c r="L75" s="400">
        <v>1172.52</v>
      </c>
      <c r="M75" s="454"/>
      <c r="N75" s="115" t="s">
        <v>199</v>
      </c>
      <c r="O75" s="405">
        <f>L75/H75</f>
        <v>12.144174003107198</v>
      </c>
      <c r="P75" s="406"/>
      <c r="Q75" s="445">
        <v>0</v>
      </c>
      <c r="R75" s="446"/>
    </row>
    <row r="76" spans="1:18" s="35" customFormat="1" ht="22.5" x14ac:dyDescent="0.25">
      <c r="A76" s="39">
        <v>32</v>
      </c>
      <c r="B76" s="207" t="s">
        <v>74</v>
      </c>
      <c r="C76" s="209"/>
      <c r="D76" s="209"/>
      <c r="E76" s="209"/>
      <c r="F76" s="207"/>
      <c r="G76" s="209"/>
      <c r="H76" s="221">
        <v>96.55</v>
      </c>
      <c r="I76" s="716">
        <v>0</v>
      </c>
      <c r="J76" s="719"/>
      <c r="K76" s="719"/>
      <c r="L76" s="400">
        <v>1172.52</v>
      </c>
      <c r="M76" s="454"/>
      <c r="N76" s="115" t="s">
        <v>199</v>
      </c>
      <c r="O76" s="405">
        <f t="shared" ref="O76:O78" si="11">L76/H76</f>
        <v>12.144174003107198</v>
      </c>
      <c r="P76" s="406"/>
      <c r="Q76" s="447">
        <v>0</v>
      </c>
      <c r="R76" s="448"/>
    </row>
    <row r="77" spans="1:18" s="35" customFormat="1" ht="22.5" x14ac:dyDescent="0.25">
      <c r="A77" s="39">
        <v>323</v>
      </c>
      <c r="B77" s="207" t="s">
        <v>100</v>
      </c>
      <c r="C77" s="209"/>
      <c r="D77" s="209"/>
      <c r="E77" s="209"/>
      <c r="F77" s="207"/>
      <c r="G77" s="209"/>
      <c r="H77" s="221">
        <v>96.55</v>
      </c>
      <c r="I77" s="716">
        <v>0</v>
      </c>
      <c r="J77" s="719"/>
      <c r="K77" s="719"/>
      <c r="L77" s="400">
        <v>1172.52</v>
      </c>
      <c r="M77" s="454"/>
      <c r="N77" s="115" t="s">
        <v>199</v>
      </c>
      <c r="O77" s="405">
        <f t="shared" si="11"/>
        <v>12.144174003107198</v>
      </c>
      <c r="P77" s="406"/>
      <c r="Q77" s="447">
        <v>0</v>
      </c>
      <c r="R77" s="448"/>
    </row>
    <row r="78" spans="1:18" s="41" customFormat="1" ht="15" customHeight="1" x14ac:dyDescent="0.25">
      <c r="A78" s="39">
        <v>3234</v>
      </c>
      <c r="B78" s="403" t="s">
        <v>108</v>
      </c>
      <c r="C78" s="275"/>
      <c r="D78" s="275"/>
      <c r="E78" s="275"/>
      <c r="F78" s="275"/>
      <c r="G78" s="209"/>
      <c r="H78" s="221">
        <v>96.55</v>
      </c>
      <c r="I78" s="716">
        <v>0</v>
      </c>
      <c r="J78" s="719"/>
      <c r="K78" s="719"/>
      <c r="L78" s="400">
        <v>1172.52</v>
      </c>
      <c r="M78" s="454"/>
      <c r="N78" s="115" t="s">
        <v>199</v>
      </c>
      <c r="O78" s="405">
        <f t="shared" si="11"/>
        <v>12.144174003107198</v>
      </c>
      <c r="P78" s="406"/>
      <c r="Q78" s="445">
        <v>0</v>
      </c>
      <c r="R78" s="446"/>
    </row>
    <row r="79" spans="1:18" x14ac:dyDescent="0.25">
      <c r="A79" s="44" t="s">
        <v>54</v>
      </c>
      <c r="B79" s="412" t="s">
        <v>55</v>
      </c>
      <c r="C79" s="412"/>
      <c r="D79" s="412"/>
      <c r="E79" s="412"/>
      <c r="F79" s="412"/>
      <c r="G79" s="412"/>
      <c r="H79" s="147">
        <v>525138.62</v>
      </c>
      <c r="I79" s="413">
        <v>604000</v>
      </c>
      <c r="J79" s="413"/>
      <c r="K79" s="413"/>
      <c r="L79" s="413">
        <v>621349.55000000005</v>
      </c>
      <c r="M79" s="413"/>
      <c r="N79" s="413"/>
      <c r="O79" s="414">
        <f>L79/H79</f>
        <v>1.1832105397237782</v>
      </c>
      <c r="P79" s="415"/>
      <c r="Q79" s="457">
        <f>L79/I79</f>
        <v>1.0287244205298014</v>
      </c>
      <c r="R79" s="458"/>
    </row>
    <row r="80" spans="1:18" x14ac:dyDescent="0.25">
      <c r="A80" s="44" t="s">
        <v>56</v>
      </c>
      <c r="B80" s="412" t="s">
        <v>57</v>
      </c>
      <c r="C80" s="412"/>
      <c r="D80" s="412"/>
      <c r="E80" s="412"/>
      <c r="F80" s="412"/>
      <c r="G80" s="412"/>
      <c r="H80" s="147">
        <v>525138.62</v>
      </c>
      <c r="I80" s="413">
        <f>SUM(I81+I126)</f>
        <v>604000</v>
      </c>
      <c r="J80" s="413"/>
      <c r="K80" s="413"/>
      <c r="L80" s="413">
        <f>SUM(L81+L126)</f>
        <v>621349.54999999993</v>
      </c>
      <c r="M80" s="413"/>
      <c r="N80" s="413"/>
      <c r="O80" s="414">
        <f t="shared" ref="O79:O87" si="12">L80/H80</f>
        <v>1.183210539723778</v>
      </c>
      <c r="P80" s="415"/>
      <c r="Q80" s="457">
        <f t="shared" ref="Q80:Q81" si="13">L80/I80</f>
        <v>1.0287244205298012</v>
      </c>
      <c r="R80" s="458"/>
    </row>
    <row r="81" spans="1:18" x14ac:dyDescent="0.25">
      <c r="A81" s="28" t="s">
        <v>16</v>
      </c>
      <c r="B81" s="403" t="s">
        <v>17</v>
      </c>
      <c r="C81" s="403"/>
      <c r="D81" s="403"/>
      <c r="E81" s="403"/>
      <c r="F81" s="403"/>
      <c r="G81" s="403"/>
      <c r="H81" s="221">
        <v>455576.07</v>
      </c>
      <c r="I81" s="400">
        <f>SUM(I82+I90+I119)</f>
        <v>573000</v>
      </c>
      <c r="J81" s="400"/>
      <c r="K81" s="400"/>
      <c r="L81" s="400">
        <f>SUM(L82+L90+L119)</f>
        <v>588346.43999999994</v>
      </c>
      <c r="M81" s="400"/>
      <c r="N81" s="400"/>
      <c r="O81" s="405">
        <f>L81/H81</f>
        <v>1.2914340298866003</v>
      </c>
      <c r="P81" s="406"/>
      <c r="Q81" s="445">
        <f>L81/I81</f>
        <v>1.0267826178010471</v>
      </c>
      <c r="R81" s="446"/>
    </row>
    <row r="82" spans="1:18" x14ac:dyDescent="0.25">
      <c r="A82" s="28" t="s">
        <v>58</v>
      </c>
      <c r="B82" s="403" t="s">
        <v>59</v>
      </c>
      <c r="C82" s="403"/>
      <c r="D82" s="403"/>
      <c r="E82" s="403"/>
      <c r="F82" s="403"/>
      <c r="G82" s="403"/>
      <c r="H82" s="221">
        <v>210892.14</v>
      </c>
      <c r="I82" s="400">
        <f>SUM(I83+I86+I88)</f>
        <v>411000</v>
      </c>
      <c r="J82" s="400"/>
      <c r="K82" s="400"/>
      <c r="L82" s="400">
        <f>SUM(L83+L86+L88)</f>
        <v>439948.11</v>
      </c>
      <c r="M82" s="400"/>
      <c r="N82" s="400"/>
      <c r="O82" s="405">
        <f>L82/H82</f>
        <v>2.086128529967973</v>
      </c>
      <c r="P82" s="406"/>
      <c r="Q82" s="445">
        <f t="shared" ref="Q82:Q87" si="14">L82/I82</f>
        <v>1.0704333576642335</v>
      </c>
      <c r="R82" s="446"/>
    </row>
    <row r="83" spans="1:18" x14ac:dyDescent="0.25">
      <c r="A83" s="28" t="s">
        <v>60</v>
      </c>
      <c r="B83" s="403" t="s">
        <v>61</v>
      </c>
      <c r="C83" s="403"/>
      <c r="D83" s="403"/>
      <c r="E83" s="403"/>
      <c r="F83" s="403"/>
      <c r="G83" s="403"/>
      <c r="H83" s="221">
        <v>118892.14</v>
      </c>
      <c r="I83" s="400">
        <v>278000</v>
      </c>
      <c r="J83" s="400"/>
      <c r="K83" s="400"/>
      <c r="L83" s="400">
        <f>SUM(L84+L85)</f>
        <v>264414.52</v>
      </c>
      <c r="M83" s="400"/>
      <c r="N83" s="400"/>
      <c r="O83" s="405">
        <f t="shared" ref="O83:O95" si="15">L83/H83</f>
        <v>2.2239865478071135</v>
      </c>
      <c r="P83" s="406"/>
      <c r="Q83" s="445">
        <f t="shared" ref="Q83:Q94" si="16">L83/I83</f>
        <v>0.95113136690647493</v>
      </c>
      <c r="R83" s="446"/>
    </row>
    <row r="84" spans="1:18" x14ac:dyDescent="0.25">
      <c r="A84" s="28" t="s">
        <v>62</v>
      </c>
      <c r="B84" s="403" t="s">
        <v>63</v>
      </c>
      <c r="C84" s="403"/>
      <c r="D84" s="403"/>
      <c r="E84" s="403"/>
      <c r="F84" s="403"/>
      <c r="G84" s="403"/>
      <c r="H84" s="221">
        <v>103145.96</v>
      </c>
      <c r="I84" s="400">
        <v>268000</v>
      </c>
      <c r="J84" s="400"/>
      <c r="K84" s="400"/>
      <c r="L84" s="400">
        <v>255289.52</v>
      </c>
      <c r="M84" s="400"/>
      <c r="N84" s="400"/>
      <c r="O84" s="405">
        <f t="shared" si="15"/>
        <v>2.4750316929523946</v>
      </c>
      <c r="P84" s="406"/>
      <c r="Q84" s="445">
        <f t="shared" si="16"/>
        <v>0.95257283582089547</v>
      </c>
      <c r="R84" s="446"/>
    </row>
    <row r="85" spans="1:18" x14ac:dyDescent="0.25">
      <c r="A85" s="28" t="s">
        <v>64</v>
      </c>
      <c r="B85" s="403" t="s">
        <v>65</v>
      </c>
      <c r="C85" s="404"/>
      <c r="D85" s="404"/>
      <c r="E85" s="404"/>
      <c r="F85" s="403"/>
      <c r="G85" s="404"/>
      <c r="H85" s="221">
        <v>15746.18</v>
      </c>
      <c r="I85" s="400">
        <v>10000</v>
      </c>
      <c r="J85" s="401"/>
      <c r="K85" s="401"/>
      <c r="L85" s="400">
        <v>9125</v>
      </c>
      <c r="M85" s="401"/>
      <c r="N85" s="401"/>
      <c r="O85" s="405">
        <f t="shared" si="15"/>
        <v>0.57950563247721032</v>
      </c>
      <c r="P85" s="406"/>
      <c r="Q85" s="445">
        <f t="shared" si="16"/>
        <v>0.91249999999999998</v>
      </c>
      <c r="R85" s="446"/>
    </row>
    <row r="86" spans="1:18" x14ac:dyDescent="0.25">
      <c r="A86" s="28" t="s">
        <v>66</v>
      </c>
      <c r="B86" s="403" t="s">
        <v>67</v>
      </c>
      <c r="C86" s="404"/>
      <c r="D86" s="404"/>
      <c r="E86" s="404"/>
      <c r="F86" s="403"/>
      <c r="G86" s="404"/>
      <c r="H86" s="221">
        <v>62000</v>
      </c>
      <c r="I86" s="400">
        <v>33000</v>
      </c>
      <c r="J86" s="401"/>
      <c r="K86" s="401"/>
      <c r="L86" s="400">
        <f>SUM(L87)</f>
        <v>73605.3</v>
      </c>
      <c r="M86" s="401"/>
      <c r="N86" s="401"/>
      <c r="O86" s="405">
        <f t="shared" si="15"/>
        <v>1.1871822580645162</v>
      </c>
      <c r="P86" s="406"/>
      <c r="Q86" s="445">
        <f t="shared" si="16"/>
        <v>2.2304636363636363</v>
      </c>
      <c r="R86" s="446"/>
    </row>
    <row r="87" spans="1:18" x14ac:dyDescent="0.25">
      <c r="A87" s="28" t="s">
        <v>68</v>
      </c>
      <c r="B87" s="403" t="s">
        <v>67</v>
      </c>
      <c r="C87" s="404"/>
      <c r="D87" s="404"/>
      <c r="E87" s="404"/>
      <c r="F87" s="403"/>
      <c r="G87" s="404"/>
      <c r="H87" s="221">
        <v>62000</v>
      </c>
      <c r="I87" s="400">
        <v>33000</v>
      </c>
      <c r="J87" s="401"/>
      <c r="K87" s="401"/>
      <c r="L87" s="400">
        <v>73605.3</v>
      </c>
      <c r="M87" s="401"/>
      <c r="N87" s="401"/>
      <c r="O87" s="405">
        <f t="shared" si="15"/>
        <v>1.1871822580645162</v>
      </c>
      <c r="P87" s="406"/>
      <c r="Q87" s="445">
        <f t="shared" si="16"/>
        <v>2.2304636363636363</v>
      </c>
      <c r="R87" s="446"/>
    </row>
    <row r="88" spans="1:18" x14ac:dyDescent="0.25">
      <c r="A88" s="28" t="s">
        <v>69</v>
      </c>
      <c r="B88" s="403" t="s">
        <v>70</v>
      </c>
      <c r="C88" s="404"/>
      <c r="D88" s="404"/>
      <c r="E88" s="404"/>
      <c r="F88" s="403"/>
      <c r="G88" s="404"/>
      <c r="H88" s="221">
        <v>30000</v>
      </c>
      <c r="I88" s="400">
        <v>100000</v>
      </c>
      <c r="J88" s="401"/>
      <c r="K88" s="401"/>
      <c r="L88" s="400">
        <v>101928.29</v>
      </c>
      <c r="M88" s="401"/>
      <c r="N88" s="401"/>
      <c r="O88" s="405">
        <f t="shared" si="15"/>
        <v>3.3976096666666664</v>
      </c>
      <c r="P88" s="406"/>
      <c r="Q88" s="445">
        <f t="shared" si="16"/>
        <v>1.0192828999999999</v>
      </c>
      <c r="R88" s="446"/>
    </row>
    <row r="89" spans="1:18" x14ac:dyDescent="0.25">
      <c r="A89" s="28" t="s">
        <v>71</v>
      </c>
      <c r="B89" s="403" t="s">
        <v>72</v>
      </c>
      <c r="C89" s="404"/>
      <c r="D89" s="404"/>
      <c r="E89" s="404"/>
      <c r="F89" s="403"/>
      <c r="G89" s="404"/>
      <c r="H89" s="221">
        <v>30000</v>
      </c>
      <c r="I89" s="400">
        <v>100000</v>
      </c>
      <c r="J89" s="401"/>
      <c r="K89" s="401"/>
      <c r="L89" s="400">
        <v>101928.29</v>
      </c>
      <c r="M89" s="401"/>
      <c r="N89" s="401"/>
      <c r="O89" s="405">
        <f t="shared" si="15"/>
        <v>3.3976096666666664</v>
      </c>
      <c r="P89" s="406"/>
      <c r="Q89" s="445">
        <f t="shared" si="16"/>
        <v>1.0192828999999999</v>
      </c>
      <c r="R89" s="446"/>
    </row>
    <row r="90" spans="1:18" x14ac:dyDescent="0.25">
      <c r="A90" s="28" t="s">
        <v>73</v>
      </c>
      <c r="B90" s="403" t="s">
        <v>74</v>
      </c>
      <c r="C90" s="404"/>
      <c r="D90" s="404"/>
      <c r="E90" s="404"/>
      <c r="F90" s="403"/>
      <c r="G90" s="404"/>
      <c r="H90" s="221">
        <v>243111.6</v>
      </c>
      <c r="I90" s="400">
        <f>SUM(I91+I96+I103+I113)</f>
        <v>161000</v>
      </c>
      <c r="J90" s="401"/>
      <c r="K90" s="401"/>
      <c r="L90" s="400">
        <f>SUM(L91+L96+L103+L113)</f>
        <v>148205.05999999997</v>
      </c>
      <c r="M90" s="401"/>
      <c r="N90" s="401"/>
      <c r="O90" s="405">
        <f t="shared" si="15"/>
        <v>0.60961739382242541</v>
      </c>
      <c r="P90" s="406"/>
      <c r="Q90" s="445">
        <f t="shared" si="16"/>
        <v>0.92052832298136622</v>
      </c>
      <c r="R90" s="446"/>
    </row>
    <row r="91" spans="1:18" x14ac:dyDescent="0.25">
      <c r="A91" s="28" t="s">
        <v>75</v>
      </c>
      <c r="B91" s="403" t="s">
        <v>76</v>
      </c>
      <c r="C91" s="404"/>
      <c r="D91" s="404"/>
      <c r="E91" s="404"/>
      <c r="F91" s="403"/>
      <c r="G91" s="404"/>
      <c r="H91" s="221">
        <v>11318.85</v>
      </c>
      <c r="I91" s="400">
        <f>SUM(I92+I93+I94+I95)</f>
        <v>24000</v>
      </c>
      <c r="J91" s="401"/>
      <c r="K91" s="401"/>
      <c r="L91" s="400">
        <f>SUM(L92:N94)</f>
        <v>21418.95</v>
      </c>
      <c r="M91" s="401"/>
      <c r="N91" s="401"/>
      <c r="O91" s="405">
        <f t="shared" si="15"/>
        <v>1.8923256337878849</v>
      </c>
      <c r="P91" s="406"/>
      <c r="Q91" s="445">
        <f t="shared" si="16"/>
        <v>0.89245625000000006</v>
      </c>
      <c r="R91" s="446"/>
    </row>
    <row r="92" spans="1:18" x14ac:dyDescent="0.25">
      <c r="A92" s="28" t="s">
        <v>77</v>
      </c>
      <c r="B92" s="403" t="s">
        <v>78</v>
      </c>
      <c r="C92" s="404"/>
      <c r="D92" s="404"/>
      <c r="E92" s="404"/>
      <c r="F92" s="403"/>
      <c r="G92" s="404"/>
      <c r="H92" s="221">
        <v>2000</v>
      </c>
      <c r="I92" s="400">
        <v>3000</v>
      </c>
      <c r="J92" s="401"/>
      <c r="K92" s="401"/>
      <c r="L92" s="400">
        <v>3322.86</v>
      </c>
      <c r="M92" s="401"/>
      <c r="N92" s="401"/>
      <c r="O92" s="405">
        <f t="shared" si="15"/>
        <v>1.66143</v>
      </c>
      <c r="P92" s="406"/>
      <c r="Q92" s="445">
        <f t="shared" si="16"/>
        <v>1.10762</v>
      </c>
      <c r="R92" s="446"/>
    </row>
    <row r="93" spans="1:18" s="47" customFormat="1" x14ac:dyDescent="0.25">
      <c r="A93" s="39">
        <v>3212</v>
      </c>
      <c r="B93" s="403" t="s">
        <v>207</v>
      </c>
      <c r="C93" s="275"/>
      <c r="D93" s="275"/>
      <c r="E93" s="275"/>
      <c r="F93" s="275"/>
      <c r="G93" s="209"/>
      <c r="H93" s="221">
        <v>0</v>
      </c>
      <c r="I93" s="400">
        <v>16000</v>
      </c>
      <c r="J93" s="401"/>
      <c r="K93" s="401"/>
      <c r="L93" s="455">
        <v>13385.59</v>
      </c>
      <c r="M93" s="456"/>
      <c r="N93" s="210"/>
      <c r="O93" s="405">
        <v>0</v>
      </c>
      <c r="P93" s="406"/>
      <c r="Q93" s="445">
        <f t="shared" si="16"/>
        <v>0.83659937500000003</v>
      </c>
      <c r="R93" s="446"/>
    </row>
    <row r="94" spans="1:18" x14ac:dyDescent="0.25">
      <c r="A94" s="28" t="s">
        <v>81</v>
      </c>
      <c r="B94" s="403" t="s">
        <v>82</v>
      </c>
      <c r="C94" s="404"/>
      <c r="D94" s="404"/>
      <c r="E94" s="404"/>
      <c r="F94" s="403"/>
      <c r="G94" s="404"/>
      <c r="H94" s="221">
        <v>9301.4500000000007</v>
      </c>
      <c r="I94" s="400">
        <v>5000</v>
      </c>
      <c r="J94" s="401"/>
      <c r="K94" s="401"/>
      <c r="L94" s="400">
        <v>4710.5</v>
      </c>
      <c r="M94" s="401"/>
      <c r="N94" s="401"/>
      <c r="O94" s="405">
        <f t="shared" si="15"/>
        <v>0.50642641738653649</v>
      </c>
      <c r="P94" s="406"/>
      <c r="Q94" s="445">
        <f t="shared" si="16"/>
        <v>0.94210000000000005</v>
      </c>
      <c r="R94" s="446"/>
    </row>
    <row r="95" spans="1:18" x14ac:dyDescent="0.25">
      <c r="A95" s="28" t="s">
        <v>83</v>
      </c>
      <c r="B95" s="403" t="s">
        <v>84</v>
      </c>
      <c r="C95" s="404"/>
      <c r="D95" s="404"/>
      <c r="E95" s="404"/>
      <c r="F95" s="403"/>
      <c r="G95" s="404"/>
      <c r="H95" s="221">
        <v>17.399999999999999</v>
      </c>
      <c r="I95" s="400">
        <v>0</v>
      </c>
      <c r="J95" s="401"/>
      <c r="K95" s="401"/>
      <c r="L95" s="400">
        <v>0</v>
      </c>
      <c r="M95" s="401"/>
      <c r="N95" s="401"/>
      <c r="O95" s="405">
        <f t="shared" si="15"/>
        <v>0</v>
      </c>
      <c r="P95" s="406"/>
      <c r="Q95" s="445">
        <v>0</v>
      </c>
      <c r="R95" s="446"/>
    </row>
    <row r="96" spans="1:18" x14ac:dyDescent="0.25">
      <c r="A96" s="28" t="s">
        <v>85</v>
      </c>
      <c r="B96" s="403" t="s">
        <v>86</v>
      </c>
      <c r="C96" s="404"/>
      <c r="D96" s="404"/>
      <c r="E96" s="404"/>
      <c r="F96" s="403"/>
      <c r="G96" s="404"/>
      <c r="H96" s="221">
        <v>79315.12</v>
      </c>
      <c r="I96" s="400">
        <f>SUM(I97+I98+I99+I100+I101+I102)</f>
        <v>85500</v>
      </c>
      <c r="J96" s="401"/>
      <c r="K96" s="401"/>
      <c r="L96" s="400">
        <f>SUM(L97:N102)</f>
        <v>93054.81</v>
      </c>
      <c r="M96" s="401"/>
      <c r="N96" s="401"/>
      <c r="O96" s="405">
        <f t="shared" ref="O96:O109" si="17">L96/H96</f>
        <v>1.1732291396646692</v>
      </c>
      <c r="P96" s="406"/>
      <c r="Q96" s="445">
        <f t="shared" ref="Q95:Q116" si="18">L96/I96</f>
        <v>1.0883603508771929</v>
      </c>
      <c r="R96" s="446"/>
    </row>
    <row r="97" spans="1:18" x14ac:dyDescent="0.25">
      <c r="A97" s="28" t="s">
        <v>87</v>
      </c>
      <c r="B97" s="403" t="s">
        <v>88</v>
      </c>
      <c r="C97" s="404"/>
      <c r="D97" s="404"/>
      <c r="E97" s="404"/>
      <c r="F97" s="403"/>
      <c r="G97" s="404"/>
      <c r="H97" s="221">
        <v>11011.12</v>
      </c>
      <c r="I97" s="400">
        <v>12000</v>
      </c>
      <c r="J97" s="401"/>
      <c r="K97" s="401"/>
      <c r="L97" s="400">
        <v>10332.09</v>
      </c>
      <c r="M97" s="401"/>
      <c r="N97" s="401"/>
      <c r="O97" s="405">
        <f t="shared" si="17"/>
        <v>0.93833234039770697</v>
      </c>
      <c r="P97" s="406"/>
      <c r="Q97" s="445">
        <f t="shared" si="18"/>
        <v>0.86100750000000004</v>
      </c>
      <c r="R97" s="446"/>
    </row>
    <row r="98" spans="1:18" x14ac:dyDescent="0.25">
      <c r="A98" s="28" t="s">
        <v>89</v>
      </c>
      <c r="B98" s="403" t="s">
        <v>90</v>
      </c>
      <c r="C98" s="404"/>
      <c r="D98" s="404"/>
      <c r="E98" s="404"/>
      <c r="F98" s="403"/>
      <c r="G98" s="404"/>
      <c r="H98" s="221">
        <v>41110.82</v>
      </c>
      <c r="I98" s="400">
        <v>42500</v>
      </c>
      <c r="J98" s="401"/>
      <c r="K98" s="401"/>
      <c r="L98" s="400">
        <v>48048.1</v>
      </c>
      <c r="M98" s="401"/>
      <c r="N98" s="401"/>
      <c r="O98" s="405">
        <f t="shared" si="17"/>
        <v>1.1687458435516489</v>
      </c>
      <c r="P98" s="406"/>
      <c r="Q98" s="445">
        <f t="shared" si="18"/>
        <v>1.1305435294117647</v>
      </c>
      <c r="R98" s="446"/>
    </row>
    <row r="99" spans="1:18" x14ac:dyDescent="0.25">
      <c r="A99" s="28" t="s">
        <v>91</v>
      </c>
      <c r="B99" s="403" t="s">
        <v>92</v>
      </c>
      <c r="C99" s="404"/>
      <c r="D99" s="404"/>
      <c r="E99" s="404"/>
      <c r="F99" s="403"/>
      <c r="G99" s="404"/>
      <c r="H99" s="221">
        <v>5040</v>
      </c>
      <c r="I99" s="400">
        <v>20000</v>
      </c>
      <c r="J99" s="401"/>
      <c r="K99" s="401"/>
      <c r="L99" s="400">
        <v>20680.669999999998</v>
      </c>
      <c r="M99" s="401"/>
      <c r="N99" s="401"/>
      <c r="O99" s="405">
        <f t="shared" si="17"/>
        <v>4.1033075396825396</v>
      </c>
      <c r="P99" s="406"/>
      <c r="Q99" s="445">
        <f t="shared" si="18"/>
        <v>1.0340334999999998</v>
      </c>
      <c r="R99" s="446"/>
    </row>
    <row r="100" spans="1:18" x14ac:dyDescent="0.25">
      <c r="A100" s="28" t="s">
        <v>93</v>
      </c>
      <c r="B100" s="403" t="s">
        <v>94</v>
      </c>
      <c r="C100" s="404"/>
      <c r="D100" s="404"/>
      <c r="E100" s="404"/>
      <c r="F100" s="403"/>
      <c r="G100" s="404"/>
      <c r="H100" s="221">
        <v>4017.09</v>
      </c>
      <c r="I100" s="400">
        <v>0</v>
      </c>
      <c r="J100" s="401"/>
      <c r="K100" s="401"/>
      <c r="L100" s="400">
        <v>2777.81</v>
      </c>
      <c r="M100" s="401"/>
      <c r="N100" s="401"/>
      <c r="O100" s="405">
        <f t="shared" si="17"/>
        <v>0.6914980744767979</v>
      </c>
      <c r="P100" s="406"/>
      <c r="Q100" s="445">
        <v>0</v>
      </c>
      <c r="R100" s="446"/>
    </row>
    <row r="101" spans="1:18" x14ac:dyDescent="0.25">
      <c r="A101" s="28" t="s">
        <v>95</v>
      </c>
      <c r="B101" s="403" t="s">
        <v>96</v>
      </c>
      <c r="C101" s="404"/>
      <c r="D101" s="404"/>
      <c r="E101" s="404"/>
      <c r="F101" s="403"/>
      <c r="G101" s="404"/>
      <c r="H101" s="221">
        <v>17697.349999999999</v>
      </c>
      <c r="I101" s="400">
        <v>8000</v>
      </c>
      <c r="J101" s="401"/>
      <c r="K101" s="401"/>
      <c r="L101" s="400">
        <v>8222.7000000000007</v>
      </c>
      <c r="M101" s="401"/>
      <c r="N101" s="401"/>
      <c r="O101" s="405">
        <f t="shared" si="17"/>
        <v>0.46462888511556821</v>
      </c>
      <c r="P101" s="406"/>
      <c r="Q101" s="445">
        <f t="shared" si="18"/>
        <v>1.0278375000000002</v>
      </c>
      <c r="R101" s="446"/>
    </row>
    <row r="102" spans="1:18" x14ac:dyDescent="0.25">
      <c r="A102" s="28" t="s">
        <v>97</v>
      </c>
      <c r="B102" s="403" t="s">
        <v>98</v>
      </c>
      <c r="C102" s="404"/>
      <c r="D102" s="404"/>
      <c r="E102" s="404"/>
      <c r="F102" s="403"/>
      <c r="G102" s="404"/>
      <c r="H102" s="221">
        <v>438.74</v>
      </c>
      <c r="I102" s="400">
        <v>3000</v>
      </c>
      <c r="J102" s="401"/>
      <c r="K102" s="401"/>
      <c r="L102" s="400">
        <v>2993.44</v>
      </c>
      <c r="M102" s="401"/>
      <c r="N102" s="401"/>
      <c r="O102" s="405">
        <f t="shared" si="17"/>
        <v>6.8228107763139905</v>
      </c>
      <c r="P102" s="406"/>
      <c r="Q102" s="445">
        <f t="shared" si="18"/>
        <v>0.99781333333333333</v>
      </c>
      <c r="R102" s="446"/>
    </row>
    <row r="103" spans="1:18" x14ac:dyDescent="0.25">
      <c r="A103" s="28" t="s">
        <v>99</v>
      </c>
      <c r="B103" s="403" t="s">
        <v>100</v>
      </c>
      <c r="C103" s="404"/>
      <c r="D103" s="404"/>
      <c r="E103" s="404"/>
      <c r="F103" s="403"/>
      <c r="G103" s="404"/>
      <c r="H103" s="221">
        <v>143283.46</v>
      </c>
      <c r="I103" s="400">
        <f>SUM(I104+I105+I106+I107+I108+I109+I110+I111+I112)</f>
        <v>34500</v>
      </c>
      <c r="J103" s="401"/>
      <c r="K103" s="401"/>
      <c r="L103" s="400">
        <f>SUM(L104:N112)</f>
        <v>21069.47</v>
      </c>
      <c r="M103" s="401"/>
      <c r="N103" s="401"/>
      <c r="O103" s="405">
        <f t="shared" si="17"/>
        <v>0.14704746800503005</v>
      </c>
      <c r="P103" s="406"/>
      <c r="Q103" s="445">
        <f>L103/I103</f>
        <v>0.61070927536231889</v>
      </c>
      <c r="R103" s="446"/>
    </row>
    <row r="104" spans="1:18" x14ac:dyDescent="0.25">
      <c r="A104" s="28" t="s">
        <v>101</v>
      </c>
      <c r="B104" s="403" t="s">
        <v>102</v>
      </c>
      <c r="C104" s="404"/>
      <c r="D104" s="404"/>
      <c r="E104" s="404"/>
      <c r="F104" s="403"/>
      <c r="G104" s="404"/>
      <c r="H104" s="221">
        <v>168.72</v>
      </c>
      <c r="I104" s="400">
        <v>2000</v>
      </c>
      <c r="J104" s="401"/>
      <c r="K104" s="401"/>
      <c r="L104" s="400">
        <v>1341.68</v>
      </c>
      <c r="M104" s="401"/>
      <c r="N104" s="401"/>
      <c r="O104" s="405">
        <f t="shared" si="17"/>
        <v>7.9521100047415842</v>
      </c>
      <c r="P104" s="406"/>
      <c r="Q104" s="445">
        <f t="shared" ref="Q104:Q121" si="19">L104/I104</f>
        <v>0.67083999999999999</v>
      </c>
      <c r="R104" s="446"/>
    </row>
    <row r="105" spans="1:18" x14ac:dyDescent="0.25">
      <c r="A105" s="28" t="s">
        <v>103</v>
      </c>
      <c r="B105" s="403" t="s">
        <v>104</v>
      </c>
      <c r="C105" s="404"/>
      <c r="D105" s="404"/>
      <c r="E105" s="404"/>
      <c r="F105" s="403"/>
      <c r="G105" s="404"/>
      <c r="H105" s="221">
        <v>111296.61</v>
      </c>
      <c r="I105" s="400">
        <v>5000</v>
      </c>
      <c r="J105" s="401"/>
      <c r="K105" s="401"/>
      <c r="L105" s="400">
        <v>5526.74</v>
      </c>
      <c r="M105" s="401"/>
      <c r="N105" s="401"/>
      <c r="O105" s="405">
        <f t="shared" si="17"/>
        <v>4.9657756871480628E-2</v>
      </c>
      <c r="P105" s="406"/>
      <c r="Q105" s="445">
        <f t="shared" si="19"/>
        <v>1.105348</v>
      </c>
      <c r="R105" s="446"/>
    </row>
    <row r="106" spans="1:18" x14ac:dyDescent="0.25">
      <c r="A106" s="28" t="s">
        <v>105</v>
      </c>
      <c r="B106" s="403" t="s">
        <v>106</v>
      </c>
      <c r="C106" s="404"/>
      <c r="D106" s="404"/>
      <c r="E106" s="404"/>
      <c r="F106" s="403"/>
      <c r="G106" s="404"/>
      <c r="H106" s="221">
        <v>2484.35</v>
      </c>
      <c r="I106" s="400">
        <v>1000</v>
      </c>
      <c r="J106" s="401"/>
      <c r="K106" s="401"/>
      <c r="L106" s="400">
        <v>1975.6</v>
      </c>
      <c r="M106" s="401"/>
      <c r="N106" s="401"/>
      <c r="O106" s="405">
        <f t="shared" si="17"/>
        <v>0.79521806508744741</v>
      </c>
      <c r="P106" s="406"/>
      <c r="Q106" s="445">
        <f t="shared" si="19"/>
        <v>1.9755999999999998</v>
      </c>
      <c r="R106" s="446"/>
    </row>
    <row r="107" spans="1:18" x14ac:dyDescent="0.25">
      <c r="A107" s="28" t="s">
        <v>107</v>
      </c>
      <c r="B107" s="403" t="s">
        <v>108</v>
      </c>
      <c r="C107" s="404"/>
      <c r="D107" s="404"/>
      <c r="E107" s="404"/>
      <c r="F107" s="403"/>
      <c r="G107" s="404"/>
      <c r="H107" s="221">
        <v>2699.15</v>
      </c>
      <c r="I107" s="400">
        <v>9500</v>
      </c>
      <c r="J107" s="401"/>
      <c r="K107" s="401"/>
      <c r="L107" s="400">
        <v>2235.4899999999998</v>
      </c>
      <c r="M107" s="401"/>
      <c r="N107" s="401"/>
      <c r="O107" s="405">
        <f t="shared" si="17"/>
        <v>0.82821999518366884</v>
      </c>
      <c r="P107" s="406"/>
      <c r="Q107" s="445">
        <f t="shared" si="19"/>
        <v>0.23531473684210524</v>
      </c>
      <c r="R107" s="446"/>
    </row>
    <row r="108" spans="1:18" x14ac:dyDescent="0.25">
      <c r="A108" s="28" t="s">
        <v>109</v>
      </c>
      <c r="B108" s="403" t="s">
        <v>110</v>
      </c>
      <c r="C108" s="404"/>
      <c r="D108" s="404"/>
      <c r="E108" s="404"/>
      <c r="F108" s="403"/>
      <c r="G108" s="404"/>
      <c r="H108" s="221">
        <v>2210.8000000000002</v>
      </c>
      <c r="I108" s="400">
        <v>3000</v>
      </c>
      <c r="J108" s="401"/>
      <c r="K108" s="401"/>
      <c r="L108" s="400">
        <v>1728.02</v>
      </c>
      <c r="M108" s="401"/>
      <c r="N108" s="401"/>
      <c r="O108" s="405">
        <f t="shared" si="17"/>
        <v>0.78162656052107826</v>
      </c>
      <c r="P108" s="406"/>
      <c r="Q108" s="445">
        <f t="shared" si="19"/>
        <v>0.57600666666666667</v>
      </c>
      <c r="R108" s="446"/>
    </row>
    <row r="109" spans="1:18" x14ac:dyDescent="0.25">
      <c r="A109" s="28" t="s">
        <v>111</v>
      </c>
      <c r="B109" s="403" t="s">
        <v>112</v>
      </c>
      <c r="C109" s="404"/>
      <c r="D109" s="404"/>
      <c r="E109" s="404"/>
      <c r="F109" s="403"/>
      <c r="G109" s="404"/>
      <c r="H109" s="221">
        <v>4647.08</v>
      </c>
      <c r="I109" s="400">
        <v>3000</v>
      </c>
      <c r="J109" s="401"/>
      <c r="K109" s="401"/>
      <c r="L109" s="400">
        <v>1309.69</v>
      </c>
      <c r="M109" s="401"/>
      <c r="N109" s="401"/>
      <c r="O109" s="405">
        <f t="shared" si="17"/>
        <v>0.28183074102447131</v>
      </c>
      <c r="P109" s="406"/>
      <c r="Q109" s="445">
        <f t="shared" si="19"/>
        <v>0.43656333333333336</v>
      </c>
      <c r="R109" s="446"/>
    </row>
    <row r="110" spans="1:18" x14ac:dyDescent="0.25">
      <c r="A110" s="28" t="s">
        <v>113</v>
      </c>
      <c r="B110" s="403" t="s">
        <v>114</v>
      </c>
      <c r="C110" s="404"/>
      <c r="D110" s="404"/>
      <c r="E110" s="404"/>
      <c r="F110" s="403"/>
      <c r="G110" s="404"/>
      <c r="H110" s="221">
        <v>9386.74</v>
      </c>
      <c r="I110" s="400">
        <v>2000</v>
      </c>
      <c r="J110" s="401"/>
      <c r="K110" s="401"/>
      <c r="L110" s="400">
        <v>836.37</v>
      </c>
      <c r="M110" s="401"/>
      <c r="N110" s="401"/>
      <c r="O110" s="405">
        <f>L110/H110</f>
        <v>8.9101221510343318E-2</v>
      </c>
      <c r="P110" s="406"/>
      <c r="Q110" s="445">
        <f t="shared" si="19"/>
        <v>0.41818500000000003</v>
      </c>
      <c r="R110" s="446"/>
    </row>
    <row r="111" spans="1:18" x14ac:dyDescent="0.25">
      <c r="A111" s="28" t="s">
        <v>115</v>
      </c>
      <c r="B111" s="403" t="s">
        <v>116</v>
      </c>
      <c r="C111" s="404"/>
      <c r="D111" s="404"/>
      <c r="E111" s="404"/>
      <c r="F111" s="403"/>
      <c r="G111" s="404"/>
      <c r="H111" s="221">
        <v>5564.69</v>
      </c>
      <c r="I111" s="400">
        <v>7000</v>
      </c>
      <c r="J111" s="401"/>
      <c r="K111" s="401"/>
      <c r="L111" s="400">
        <v>5075.2700000000004</v>
      </c>
      <c r="M111" s="401"/>
      <c r="N111" s="401"/>
      <c r="O111" s="405">
        <f t="shared" ref="O111:O121" si="20">L111/H111</f>
        <v>0.91204900901937047</v>
      </c>
      <c r="P111" s="406"/>
      <c r="Q111" s="445">
        <f t="shared" si="19"/>
        <v>0.72503857142857153</v>
      </c>
      <c r="R111" s="446"/>
    </row>
    <row r="112" spans="1:18" x14ac:dyDescent="0.25">
      <c r="A112" s="28" t="s">
        <v>117</v>
      </c>
      <c r="B112" s="403" t="s">
        <v>118</v>
      </c>
      <c r="C112" s="404"/>
      <c r="D112" s="404"/>
      <c r="E112" s="404"/>
      <c r="F112" s="403"/>
      <c r="G112" s="404"/>
      <c r="H112" s="221">
        <v>4825.32</v>
      </c>
      <c r="I112" s="400">
        <v>2000</v>
      </c>
      <c r="J112" s="401"/>
      <c r="K112" s="401"/>
      <c r="L112" s="400">
        <v>1040.6099999999999</v>
      </c>
      <c r="M112" s="401"/>
      <c r="N112" s="401"/>
      <c r="O112" s="405">
        <f t="shared" si="20"/>
        <v>0.21565616373629107</v>
      </c>
      <c r="P112" s="406"/>
      <c r="Q112" s="445">
        <f t="shared" si="19"/>
        <v>0.52030499999999991</v>
      </c>
      <c r="R112" s="446"/>
    </row>
    <row r="113" spans="1:18" x14ac:dyDescent="0.25">
      <c r="A113" s="28" t="s">
        <v>119</v>
      </c>
      <c r="B113" s="403" t="s">
        <v>120</v>
      </c>
      <c r="C113" s="404"/>
      <c r="D113" s="404"/>
      <c r="E113" s="404"/>
      <c r="F113" s="403"/>
      <c r="G113" s="404"/>
      <c r="H113" s="221">
        <v>9194.17</v>
      </c>
      <c r="I113" s="400">
        <f>SUM(I114+I115+I116+I117+I118)</f>
        <v>17000</v>
      </c>
      <c r="J113" s="401"/>
      <c r="K113" s="401"/>
      <c r="L113" s="400">
        <f>SUM(L114:N118)</f>
        <v>12661.83</v>
      </c>
      <c r="M113" s="401"/>
      <c r="N113" s="401"/>
      <c r="O113" s="405">
        <f t="shared" si="20"/>
        <v>1.377158568962723</v>
      </c>
      <c r="P113" s="406"/>
      <c r="Q113" s="445">
        <f t="shared" si="19"/>
        <v>0.74481352941176471</v>
      </c>
      <c r="R113" s="446"/>
    </row>
    <row r="114" spans="1:18" x14ac:dyDescent="0.25">
      <c r="A114" s="28" t="s">
        <v>121</v>
      </c>
      <c r="B114" s="403" t="s">
        <v>122</v>
      </c>
      <c r="C114" s="404"/>
      <c r="D114" s="404"/>
      <c r="E114" s="404"/>
      <c r="F114" s="403"/>
      <c r="G114" s="404"/>
      <c r="H114" s="221">
        <v>2419.5100000000002</v>
      </c>
      <c r="I114" s="400">
        <v>1000</v>
      </c>
      <c r="J114" s="401"/>
      <c r="K114" s="401"/>
      <c r="L114" s="400">
        <v>910.52</v>
      </c>
      <c r="M114" s="401"/>
      <c r="N114" s="401"/>
      <c r="O114" s="405">
        <f t="shared" si="20"/>
        <v>0.37632413174568402</v>
      </c>
      <c r="P114" s="406"/>
      <c r="Q114" s="445">
        <f t="shared" si="19"/>
        <v>0.91052</v>
      </c>
      <c r="R114" s="446"/>
    </row>
    <row r="115" spans="1:18" x14ac:dyDescent="0.25">
      <c r="A115" s="28" t="s">
        <v>123</v>
      </c>
      <c r="B115" s="403" t="s">
        <v>124</v>
      </c>
      <c r="C115" s="404"/>
      <c r="D115" s="404"/>
      <c r="E115" s="404"/>
      <c r="F115" s="403"/>
      <c r="G115" s="404"/>
      <c r="H115" s="221">
        <v>4360.82</v>
      </c>
      <c r="I115" s="400">
        <v>11000</v>
      </c>
      <c r="J115" s="401"/>
      <c r="K115" s="401"/>
      <c r="L115" s="400">
        <v>9295.7099999999991</v>
      </c>
      <c r="M115" s="401"/>
      <c r="N115" s="401"/>
      <c r="O115" s="405">
        <f t="shared" si="20"/>
        <v>2.131642672708344</v>
      </c>
      <c r="P115" s="406"/>
      <c r="Q115" s="445">
        <f t="shared" si="19"/>
        <v>0.84506454545454535</v>
      </c>
      <c r="R115" s="446"/>
    </row>
    <row r="116" spans="1:18" x14ac:dyDescent="0.25">
      <c r="A116" s="28" t="s">
        <v>125</v>
      </c>
      <c r="B116" s="403" t="s">
        <v>126</v>
      </c>
      <c r="C116" s="404"/>
      <c r="D116" s="404"/>
      <c r="E116" s="404"/>
      <c r="F116" s="403"/>
      <c r="G116" s="404"/>
      <c r="H116" s="221">
        <v>955.84</v>
      </c>
      <c r="I116" s="400">
        <v>2000</v>
      </c>
      <c r="J116" s="401"/>
      <c r="K116" s="401"/>
      <c r="L116" s="400">
        <v>1245.3499999999999</v>
      </c>
      <c r="M116" s="401"/>
      <c r="N116" s="401"/>
      <c r="O116" s="405">
        <f t="shared" si="20"/>
        <v>1.3028854201540006</v>
      </c>
      <c r="P116" s="406"/>
      <c r="Q116" s="445">
        <f t="shared" si="19"/>
        <v>0.62267499999999998</v>
      </c>
      <c r="R116" s="446"/>
    </row>
    <row r="117" spans="1:18" x14ac:dyDescent="0.25">
      <c r="A117" s="28" t="s">
        <v>127</v>
      </c>
      <c r="B117" s="403" t="s">
        <v>128</v>
      </c>
      <c r="C117" s="404"/>
      <c r="D117" s="404"/>
      <c r="E117" s="404"/>
      <c r="F117" s="403"/>
      <c r="G117" s="404"/>
      <c r="H117" s="221">
        <v>1253.03</v>
      </c>
      <c r="I117" s="400">
        <v>2000</v>
      </c>
      <c r="J117" s="401"/>
      <c r="K117" s="401"/>
      <c r="L117" s="400">
        <v>1021.63</v>
      </c>
      <c r="M117" s="401"/>
      <c r="N117" s="401"/>
      <c r="O117" s="405">
        <f t="shared" si="20"/>
        <v>0.81532764578661321</v>
      </c>
      <c r="P117" s="406"/>
      <c r="Q117" s="445">
        <f t="shared" si="19"/>
        <v>0.51081500000000002</v>
      </c>
      <c r="R117" s="446"/>
    </row>
    <row r="118" spans="1:18" x14ac:dyDescent="0.25">
      <c r="A118" s="28" t="s">
        <v>129</v>
      </c>
      <c r="B118" s="403" t="s">
        <v>120</v>
      </c>
      <c r="C118" s="404"/>
      <c r="D118" s="404"/>
      <c r="E118" s="404"/>
      <c r="F118" s="403"/>
      <c r="G118" s="404"/>
      <c r="H118" s="221">
        <v>204.97</v>
      </c>
      <c r="I118" s="400">
        <v>1000</v>
      </c>
      <c r="J118" s="401"/>
      <c r="K118" s="401"/>
      <c r="L118" s="400">
        <v>188.62</v>
      </c>
      <c r="M118" s="401"/>
      <c r="N118" s="401"/>
      <c r="O118" s="405">
        <f t="shared" si="20"/>
        <v>0.92023222910669855</v>
      </c>
      <c r="P118" s="406"/>
      <c r="Q118" s="445">
        <f t="shared" si="19"/>
        <v>0.18862000000000001</v>
      </c>
      <c r="R118" s="446"/>
    </row>
    <row r="119" spans="1:18" x14ac:dyDescent="0.25">
      <c r="A119" s="28" t="s">
        <v>130</v>
      </c>
      <c r="B119" s="403" t="s">
        <v>131</v>
      </c>
      <c r="C119" s="404"/>
      <c r="D119" s="404"/>
      <c r="E119" s="404"/>
      <c r="F119" s="403"/>
      <c r="G119" s="404"/>
      <c r="H119" s="221">
        <v>1482.33</v>
      </c>
      <c r="I119" s="400">
        <f>SUM(I120)</f>
        <v>1000</v>
      </c>
      <c r="J119" s="401"/>
      <c r="K119" s="401"/>
      <c r="L119" s="400">
        <v>193.27</v>
      </c>
      <c r="M119" s="401"/>
      <c r="N119" s="401"/>
      <c r="O119" s="405">
        <f t="shared" si="20"/>
        <v>0.13038257338109599</v>
      </c>
      <c r="P119" s="406"/>
      <c r="Q119" s="445">
        <f t="shared" si="19"/>
        <v>0.19327</v>
      </c>
      <c r="R119" s="446"/>
    </row>
    <row r="120" spans="1:18" x14ac:dyDescent="0.25">
      <c r="A120" s="28" t="s">
        <v>132</v>
      </c>
      <c r="B120" s="403" t="s">
        <v>133</v>
      </c>
      <c r="C120" s="404"/>
      <c r="D120" s="404"/>
      <c r="E120" s="404"/>
      <c r="F120" s="403"/>
      <c r="G120" s="404"/>
      <c r="H120" s="221">
        <v>1482.33</v>
      </c>
      <c r="I120" s="400">
        <f>SUM(I121)</f>
        <v>1000</v>
      </c>
      <c r="J120" s="401"/>
      <c r="K120" s="401"/>
      <c r="L120" s="400">
        <v>193.27</v>
      </c>
      <c r="M120" s="401"/>
      <c r="N120" s="401"/>
      <c r="O120" s="405">
        <f t="shared" si="20"/>
        <v>0.13038257338109599</v>
      </c>
      <c r="P120" s="406"/>
      <c r="Q120" s="445">
        <f t="shared" si="19"/>
        <v>0.19327</v>
      </c>
      <c r="R120" s="446"/>
    </row>
    <row r="121" spans="1:18" x14ac:dyDescent="0.25">
      <c r="A121" s="28" t="s">
        <v>134</v>
      </c>
      <c r="B121" s="403" t="s">
        <v>135</v>
      </c>
      <c r="C121" s="404"/>
      <c r="D121" s="404"/>
      <c r="E121" s="404"/>
      <c r="F121" s="403"/>
      <c r="G121" s="404"/>
      <c r="H121" s="221">
        <v>1474.26</v>
      </c>
      <c r="I121" s="400">
        <v>1000</v>
      </c>
      <c r="J121" s="401"/>
      <c r="K121" s="401"/>
      <c r="L121" s="400">
        <v>193.27</v>
      </c>
      <c r="M121" s="401"/>
      <c r="N121" s="401"/>
      <c r="O121" s="405">
        <f t="shared" si="20"/>
        <v>0.13109627881106453</v>
      </c>
      <c r="P121" s="406"/>
      <c r="Q121" s="445">
        <f t="shared" si="19"/>
        <v>0.19327</v>
      </c>
      <c r="R121" s="446"/>
    </row>
    <row r="122" spans="1:18" x14ac:dyDescent="0.25">
      <c r="A122" s="28" t="s">
        <v>136</v>
      </c>
      <c r="B122" s="403" t="s">
        <v>137</v>
      </c>
      <c r="C122" s="404"/>
      <c r="D122" s="404"/>
      <c r="E122" s="404"/>
      <c r="F122" s="403"/>
      <c r="G122" s="404"/>
      <c r="H122" s="221">
        <v>8.07</v>
      </c>
      <c r="I122" s="400">
        <v>0</v>
      </c>
      <c r="J122" s="401"/>
      <c r="K122" s="401"/>
      <c r="L122" s="400">
        <v>0</v>
      </c>
      <c r="M122" s="401"/>
      <c r="N122" s="401"/>
      <c r="O122" s="405">
        <f>L122/H122</f>
        <v>0</v>
      </c>
      <c r="P122" s="406"/>
      <c r="Q122" s="445">
        <v>0</v>
      </c>
      <c r="R122" s="446"/>
    </row>
    <row r="123" spans="1:18" s="194" customFormat="1" x14ac:dyDescent="0.25">
      <c r="A123" s="39">
        <v>38</v>
      </c>
      <c r="B123" s="712" t="s">
        <v>240</v>
      </c>
      <c r="C123" s="275"/>
      <c r="D123" s="275"/>
      <c r="E123" s="275"/>
      <c r="F123" s="275"/>
      <c r="G123" s="275"/>
      <c r="H123" s="221">
        <v>90</v>
      </c>
      <c r="I123" s="400">
        <v>0</v>
      </c>
      <c r="J123" s="401"/>
      <c r="K123" s="401"/>
      <c r="L123" s="400">
        <v>0</v>
      </c>
      <c r="M123" s="454"/>
      <c r="N123" s="210"/>
      <c r="O123" s="405">
        <f t="shared" ref="O123:O130" si="21">L123/H123</f>
        <v>0</v>
      </c>
      <c r="P123" s="406"/>
      <c r="Q123" s="445">
        <v>0</v>
      </c>
      <c r="R123" s="446"/>
    </row>
    <row r="124" spans="1:18" s="194" customFormat="1" x14ac:dyDescent="0.25">
      <c r="A124" s="39">
        <v>383</v>
      </c>
      <c r="B124" s="712" t="s">
        <v>241</v>
      </c>
      <c r="C124" s="275"/>
      <c r="D124" s="275"/>
      <c r="E124" s="275"/>
      <c r="F124" s="275"/>
      <c r="G124" s="275"/>
      <c r="H124" s="221">
        <v>90</v>
      </c>
      <c r="I124" s="400">
        <v>0</v>
      </c>
      <c r="J124" s="401"/>
      <c r="K124" s="401"/>
      <c r="L124" s="400">
        <v>0</v>
      </c>
      <c r="M124" s="454"/>
      <c r="N124" s="210"/>
      <c r="O124" s="405">
        <f t="shared" si="21"/>
        <v>0</v>
      </c>
      <c r="P124" s="406"/>
      <c r="Q124" s="445">
        <v>0</v>
      </c>
      <c r="R124" s="446"/>
    </row>
    <row r="125" spans="1:18" s="194" customFormat="1" x14ac:dyDescent="0.25">
      <c r="A125" s="39">
        <v>3834</v>
      </c>
      <c r="B125" s="712" t="s">
        <v>242</v>
      </c>
      <c r="C125" s="275"/>
      <c r="D125" s="275"/>
      <c r="E125" s="275"/>
      <c r="F125" s="275"/>
      <c r="G125" s="275"/>
      <c r="H125" s="221">
        <v>90</v>
      </c>
      <c r="I125" s="400">
        <v>0</v>
      </c>
      <c r="J125" s="401"/>
      <c r="K125" s="401"/>
      <c r="L125" s="400">
        <v>0</v>
      </c>
      <c r="M125" s="454"/>
      <c r="N125" s="210"/>
      <c r="O125" s="405">
        <f t="shared" si="21"/>
        <v>0</v>
      </c>
      <c r="P125" s="406"/>
      <c r="Q125" s="445">
        <v>0</v>
      </c>
      <c r="R125" s="446"/>
    </row>
    <row r="126" spans="1:18" x14ac:dyDescent="0.25">
      <c r="A126" s="28" t="s">
        <v>18</v>
      </c>
      <c r="B126" s="403" t="s">
        <v>19</v>
      </c>
      <c r="C126" s="404"/>
      <c r="D126" s="404"/>
      <c r="E126" s="404"/>
      <c r="F126" s="403"/>
      <c r="G126" s="404"/>
      <c r="H126" s="221">
        <v>69562.55</v>
      </c>
      <c r="I126" s="400">
        <f>SUM(I127)</f>
        <v>31000</v>
      </c>
      <c r="J126" s="401"/>
      <c r="K126" s="401"/>
      <c r="L126" s="400">
        <v>33003.11</v>
      </c>
      <c r="M126" s="401"/>
      <c r="N126" s="401"/>
      <c r="O126" s="405">
        <f t="shared" si="21"/>
        <v>0.47443789797815061</v>
      </c>
      <c r="P126" s="406"/>
      <c r="Q126" s="445">
        <f t="shared" ref="Q123:Q136" si="22">L126/I126</f>
        <v>1.0646164516129033</v>
      </c>
      <c r="R126" s="446"/>
    </row>
    <row r="127" spans="1:18" x14ac:dyDescent="0.25">
      <c r="A127" s="28" t="s">
        <v>138</v>
      </c>
      <c r="B127" s="403" t="s">
        <v>139</v>
      </c>
      <c r="C127" s="404"/>
      <c r="D127" s="404"/>
      <c r="E127" s="404"/>
      <c r="F127" s="403"/>
      <c r="G127" s="404"/>
      <c r="H127" s="221">
        <v>69562.55</v>
      </c>
      <c r="I127" s="400">
        <f>SUM(I128+I134+I136)</f>
        <v>31000</v>
      </c>
      <c r="J127" s="401"/>
      <c r="K127" s="401"/>
      <c r="L127" s="400">
        <f>SUM(L128+L134+L136)</f>
        <v>33003.11</v>
      </c>
      <c r="M127" s="401"/>
      <c r="N127" s="401"/>
      <c r="O127" s="405">
        <f t="shared" si="21"/>
        <v>0.47443789797815061</v>
      </c>
      <c r="P127" s="406"/>
      <c r="Q127" s="445">
        <f t="shared" si="22"/>
        <v>1.0646164516129033</v>
      </c>
      <c r="R127" s="446"/>
    </row>
    <row r="128" spans="1:18" x14ac:dyDescent="0.25">
      <c r="A128" s="28" t="s">
        <v>140</v>
      </c>
      <c r="B128" s="403" t="s">
        <v>141</v>
      </c>
      <c r="C128" s="404"/>
      <c r="D128" s="404"/>
      <c r="E128" s="404"/>
      <c r="F128" s="403"/>
      <c r="G128" s="404"/>
      <c r="H128" s="221">
        <v>68562.53</v>
      </c>
      <c r="I128" s="400">
        <f>SUM(I129:K133)</f>
        <v>6000</v>
      </c>
      <c r="J128" s="401"/>
      <c r="K128" s="401"/>
      <c r="L128" s="400">
        <f>SUM(L129:N133)</f>
        <v>7439.4500000000007</v>
      </c>
      <c r="M128" s="401"/>
      <c r="N128" s="401"/>
      <c r="O128" s="405">
        <f t="shared" si="21"/>
        <v>0.10850606008850608</v>
      </c>
      <c r="P128" s="406"/>
      <c r="Q128" s="445">
        <f t="shared" si="22"/>
        <v>1.2399083333333334</v>
      </c>
      <c r="R128" s="446"/>
    </row>
    <row r="129" spans="1:18" x14ac:dyDescent="0.25">
      <c r="A129" s="28" t="s">
        <v>142</v>
      </c>
      <c r="B129" s="403" t="s">
        <v>143</v>
      </c>
      <c r="C129" s="404"/>
      <c r="D129" s="404"/>
      <c r="E129" s="404"/>
      <c r="F129" s="403"/>
      <c r="G129" s="404"/>
      <c r="H129" s="221">
        <v>23878.52</v>
      </c>
      <c r="I129" s="400">
        <v>3500</v>
      </c>
      <c r="J129" s="401"/>
      <c r="K129" s="401"/>
      <c r="L129" s="400">
        <v>4929.05</v>
      </c>
      <c r="M129" s="401"/>
      <c r="N129" s="401"/>
      <c r="O129" s="405">
        <f t="shared" si="21"/>
        <v>0.20642192229669176</v>
      </c>
      <c r="P129" s="406"/>
      <c r="Q129" s="445">
        <f t="shared" si="22"/>
        <v>1.4083000000000001</v>
      </c>
      <c r="R129" s="446"/>
    </row>
    <row r="130" spans="1:18" x14ac:dyDescent="0.25">
      <c r="A130" s="28" t="s">
        <v>158</v>
      </c>
      <c r="B130" s="403" t="s">
        <v>159</v>
      </c>
      <c r="C130" s="404"/>
      <c r="D130" s="404"/>
      <c r="E130" s="404"/>
      <c r="F130" s="403"/>
      <c r="G130" s="404"/>
      <c r="H130" s="221">
        <v>3761.89</v>
      </c>
      <c r="I130" s="400">
        <v>0</v>
      </c>
      <c r="J130" s="401"/>
      <c r="K130" s="401"/>
      <c r="L130" s="400">
        <v>319.14</v>
      </c>
      <c r="M130" s="401"/>
      <c r="N130" s="401"/>
      <c r="O130" s="405">
        <f t="shared" si="21"/>
        <v>8.4835016441203753E-2</v>
      </c>
      <c r="P130" s="406"/>
      <c r="Q130" s="445">
        <v>0</v>
      </c>
      <c r="R130" s="446"/>
    </row>
    <row r="131" spans="1:18" x14ac:dyDescent="0.25">
      <c r="A131" s="28" t="s">
        <v>144</v>
      </c>
      <c r="B131" s="403" t="s">
        <v>145</v>
      </c>
      <c r="C131" s="404"/>
      <c r="D131" s="404"/>
      <c r="E131" s="404"/>
      <c r="F131" s="403"/>
      <c r="G131" s="404"/>
      <c r="H131" s="221">
        <v>11745.81</v>
      </c>
      <c r="I131" s="400">
        <v>0</v>
      </c>
      <c r="J131" s="401"/>
      <c r="K131" s="401"/>
      <c r="L131" s="400">
        <v>0</v>
      </c>
      <c r="M131" s="401"/>
      <c r="N131" s="401"/>
      <c r="O131" s="405">
        <f>L131/H131</f>
        <v>0</v>
      </c>
      <c r="P131" s="406"/>
      <c r="Q131" s="445">
        <v>0</v>
      </c>
      <c r="R131" s="446"/>
    </row>
    <row r="132" spans="1:18" x14ac:dyDescent="0.25">
      <c r="A132" s="28" t="s">
        <v>146</v>
      </c>
      <c r="B132" s="403" t="s">
        <v>147</v>
      </c>
      <c r="C132" s="404"/>
      <c r="D132" s="404"/>
      <c r="E132" s="404"/>
      <c r="F132" s="403"/>
      <c r="G132" s="404"/>
      <c r="H132" s="221">
        <v>8168.31</v>
      </c>
      <c r="I132" s="400">
        <v>0</v>
      </c>
      <c r="J132" s="401"/>
      <c r="K132" s="401"/>
      <c r="L132" s="400">
        <v>0</v>
      </c>
      <c r="M132" s="401"/>
      <c r="N132" s="401"/>
      <c r="O132" s="405">
        <f t="shared" ref="O132:O137" si="23">L132/H132</f>
        <v>0</v>
      </c>
      <c r="P132" s="406"/>
      <c r="Q132" s="445">
        <v>0</v>
      </c>
      <c r="R132" s="446"/>
    </row>
    <row r="133" spans="1:18" x14ac:dyDescent="0.25">
      <c r="A133" s="28" t="s">
        <v>148</v>
      </c>
      <c r="B133" s="403" t="s">
        <v>149</v>
      </c>
      <c r="C133" s="404"/>
      <c r="D133" s="404"/>
      <c r="E133" s="404"/>
      <c r="F133" s="403"/>
      <c r="G133" s="404"/>
      <c r="H133" s="221">
        <v>21008</v>
      </c>
      <c r="I133" s="400">
        <v>2500</v>
      </c>
      <c r="J133" s="401"/>
      <c r="K133" s="401"/>
      <c r="L133" s="400">
        <v>2191.2600000000002</v>
      </c>
      <c r="M133" s="401"/>
      <c r="N133" s="401"/>
      <c r="O133" s="405">
        <f t="shared" si="23"/>
        <v>0.10430597867479056</v>
      </c>
      <c r="P133" s="406"/>
      <c r="Q133" s="445">
        <f t="shared" si="22"/>
        <v>0.87650400000000006</v>
      </c>
      <c r="R133" s="446"/>
    </row>
    <row r="134" spans="1:18" ht="15" customHeight="1" x14ac:dyDescent="0.25">
      <c r="A134" s="28" t="s">
        <v>150</v>
      </c>
      <c r="B134" s="403" t="s">
        <v>151</v>
      </c>
      <c r="C134" s="403"/>
      <c r="D134" s="403"/>
      <c r="E134" s="403"/>
      <c r="F134" s="403"/>
      <c r="G134" s="403"/>
      <c r="H134" s="221">
        <v>0</v>
      </c>
      <c r="I134" s="400">
        <v>20000</v>
      </c>
      <c r="J134" s="400"/>
      <c r="K134" s="400"/>
      <c r="L134" s="400">
        <v>20773.66</v>
      </c>
      <c r="M134" s="400"/>
      <c r="N134" s="400"/>
      <c r="O134" s="405">
        <v>0</v>
      </c>
      <c r="P134" s="406"/>
      <c r="Q134" s="445">
        <f t="shared" si="22"/>
        <v>1.038683</v>
      </c>
      <c r="R134" s="446"/>
    </row>
    <row r="135" spans="1:18" ht="15" customHeight="1" x14ac:dyDescent="0.25">
      <c r="A135" s="28" t="s">
        <v>152</v>
      </c>
      <c r="B135" s="403" t="s">
        <v>153</v>
      </c>
      <c r="C135" s="403"/>
      <c r="D135" s="403"/>
      <c r="E135" s="403"/>
      <c r="F135" s="403"/>
      <c r="G135" s="403"/>
      <c r="H135" s="221">
        <v>0</v>
      </c>
      <c r="I135" s="400">
        <v>20000</v>
      </c>
      <c r="J135" s="400"/>
      <c r="K135" s="400"/>
      <c r="L135" s="400">
        <v>20773.66</v>
      </c>
      <c r="M135" s="400"/>
      <c r="N135" s="400"/>
      <c r="O135" s="405">
        <v>0</v>
      </c>
      <c r="P135" s="406"/>
      <c r="Q135" s="445">
        <f t="shared" si="22"/>
        <v>1.038683</v>
      </c>
      <c r="R135" s="446"/>
    </row>
    <row r="136" spans="1:18" x14ac:dyDescent="0.25">
      <c r="A136" s="28" t="s">
        <v>154</v>
      </c>
      <c r="B136" s="403" t="s">
        <v>155</v>
      </c>
      <c r="C136" s="404"/>
      <c r="D136" s="404"/>
      <c r="E136" s="404"/>
      <c r="F136" s="403"/>
      <c r="G136" s="404"/>
      <c r="H136" s="221">
        <v>1000.02</v>
      </c>
      <c r="I136" s="400">
        <v>5000</v>
      </c>
      <c r="J136" s="401"/>
      <c r="K136" s="401"/>
      <c r="L136" s="400">
        <v>4790</v>
      </c>
      <c r="M136" s="401"/>
      <c r="N136" s="401"/>
      <c r="O136" s="405">
        <f t="shared" si="23"/>
        <v>4.7899042019159621</v>
      </c>
      <c r="P136" s="406"/>
      <c r="Q136" s="445">
        <f t="shared" si="22"/>
        <v>0.95799999999999996</v>
      </c>
      <c r="R136" s="446"/>
    </row>
    <row r="137" spans="1:18" ht="15.75" thickBot="1" x14ac:dyDescent="0.3">
      <c r="A137" s="162" t="s">
        <v>156</v>
      </c>
      <c r="B137" s="407" t="s">
        <v>157</v>
      </c>
      <c r="C137" s="408"/>
      <c r="D137" s="408"/>
      <c r="E137" s="408"/>
      <c r="F137" s="407"/>
      <c r="G137" s="408"/>
      <c r="H137" s="236">
        <v>1000.02</v>
      </c>
      <c r="I137" s="409">
        <v>5000</v>
      </c>
      <c r="J137" s="410"/>
      <c r="K137" s="410"/>
      <c r="L137" s="409">
        <v>4790</v>
      </c>
      <c r="M137" s="410"/>
      <c r="N137" s="410"/>
      <c r="O137" s="411">
        <f t="shared" si="23"/>
        <v>4.7899042019159621</v>
      </c>
      <c r="P137" s="608"/>
      <c r="Q137" s="451">
        <f t="shared" ref="Q126:Q137" si="24">L137/I137</f>
        <v>0.95799999999999996</v>
      </c>
      <c r="R137" s="452"/>
    </row>
  </sheetData>
  <mergeCells count="754">
    <mergeCell ref="Q123:R123"/>
    <mergeCell ref="Q124:R124"/>
    <mergeCell ref="Q125:R125"/>
    <mergeCell ref="Q69:R69"/>
    <mergeCell ref="Q70:R70"/>
    <mergeCell ref="Q71:R71"/>
    <mergeCell ref="Q72:R72"/>
    <mergeCell ref="I76:K76"/>
    <mergeCell ref="I77:K77"/>
    <mergeCell ref="I78:K78"/>
    <mergeCell ref="B123:G123"/>
    <mergeCell ref="B124:G124"/>
    <mergeCell ref="B125:G125"/>
    <mergeCell ref="I123:K123"/>
    <mergeCell ref="I124:K124"/>
    <mergeCell ref="I125:K125"/>
    <mergeCell ref="L67:N67"/>
    <mergeCell ref="O67:P67"/>
    <mergeCell ref="Q67:R67"/>
    <mergeCell ref="I73:K73"/>
    <mergeCell ref="I74:K74"/>
    <mergeCell ref="I75:K75"/>
    <mergeCell ref="B70:G70"/>
    <mergeCell ref="B71:G71"/>
    <mergeCell ref="B72:G72"/>
    <mergeCell ref="I70:K70"/>
    <mergeCell ref="I71:K71"/>
    <mergeCell ref="I72:K72"/>
    <mergeCell ref="L70:M70"/>
    <mergeCell ref="L71:M71"/>
    <mergeCell ref="L72:M72"/>
    <mergeCell ref="B68:E68"/>
    <mergeCell ref="L68:M68"/>
    <mergeCell ref="O68:P68"/>
    <mergeCell ref="Q68:R68"/>
    <mergeCell ref="B69:G69"/>
    <mergeCell ref="I67:K67"/>
    <mergeCell ref="I68:K68"/>
    <mergeCell ref="I69:K69"/>
    <mergeCell ref="L69:M69"/>
    <mergeCell ref="O93:P93"/>
    <mergeCell ref="Q93:R93"/>
    <mergeCell ref="Q91:R91"/>
    <mergeCell ref="Q92:R92"/>
    <mergeCell ref="Q79:R79"/>
    <mergeCell ref="Q80:R80"/>
    <mergeCell ref="Q81:R81"/>
    <mergeCell ref="Q131:R131"/>
    <mergeCell ref="Q132:R132"/>
    <mergeCell ref="Q133:R133"/>
    <mergeCell ref="Q134:R134"/>
    <mergeCell ref="Q135:R135"/>
    <mergeCell ref="Q136:R136"/>
    <mergeCell ref="Q128:R128"/>
    <mergeCell ref="Q129:R129"/>
    <mergeCell ref="Q130:R130"/>
    <mergeCell ref="Q137:R137"/>
    <mergeCell ref="B93:F93"/>
    <mergeCell ref="L73:N73"/>
    <mergeCell ref="L74:M74"/>
    <mergeCell ref="L75:M75"/>
    <mergeCell ref="L76:M76"/>
    <mergeCell ref="L77:M77"/>
    <mergeCell ref="L78:M78"/>
    <mergeCell ref="L93:M93"/>
    <mergeCell ref="Q119:R119"/>
    <mergeCell ref="Q120:R120"/>
    <mergeCell ref="Q121:R121"/>
    <mergeCell ref="Q122:R122"/>
    <mergeCell ref="Q126:R126"/>
    <mergeCell ref="Q127:R127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00:R100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4:R94"/>
    <mergeCell ref="Q95:R95"/>
    <mergeCell ref="Q96:R96"/>
    <mergeCell ref="Q97:R97"/>
    <mergeCell ref="Q98:R98"/>
    <mergeCell ref="Q99:R99"/>
    <mergeCell ref="Q64:R64"/>
    <mergeCell ref="Q65:R65"/>
    <mergeCell ref="Q66:R66"/>
    <mergeCell ref="Q73:R73"/>
    <mergeCell ref="Q74:R74"/>
    <mergeCell ref="Q75:R75"/>
    <mergeCell ref="Q76:R76"/>
    <mergeCell ref="Q77:R77"/>
    <mergeCell ref="Q78:R78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B11:E11"/>
    <mergeCell ref="F11:G11"/>
    <mergeCell ref="I11:K11"/>
    <mergeCell ref="L11:N11"/>
    <mergeCell ref="O11:P11"/>
    <mergeCell ref="B12:E12"/>
    <mergeCell ref="F12:G12"/>
    <mergeCell ref="I12:K12"/>
    <mergeCell ref="L12:N12"/>
    <mergeCell ref="O12:P12"/>
    <mergeCell ref="A10:G10"/>
    <mergeCell ref="I10:K10"/>
    <mergeCell ref="L10:N10"/>
    <mergeCell ref="O10:P10"/>
    <mergeCell ref="A1:F2"/>
    <mergeCell ref="J2:L3"/>
    <mergeCell ref="N2:O3"/>
    <mergeCell ref="A3:D4"/>
    <mergeCell ref="A5:C5"/>
    <mergeCell ref="C7:J7"/>
    <mergeCell ref="I13:K13"/>
    <mergeCell ref="L13:N13"/>
    <mergeCell ref="O13:P13"/>
    <mergeCell ref="B14:E14"/>
    <mergeCell ref="F14:G14"/>
    <mergeCell ref="I14:K14"/>
    <mergeCell ref="L14:N14"/>
    <mergeCell ref="O14:P14"/>
    <mergeCell ref="B15:E15"/>
    <mergeCell ref="F15:G15"/>
    <mergeCell ref="I15:K15"/>
    <mergeCell ref="L15:N15"/>
    <mergeCell ref="O15:P15"/>
    <mergeCell ref="B13:E13"/>
    <mergeCell ref="F13:G13"/>
    <mergeCell ref="B16:E16"/>
    <mergeCell ref="F16:G16"/>
    <mergeCell ref="I16:K16"/>
    <mergeCell ref="L16:N16"/>
    <mergeCell ref="O16:P16"/>
    <mergeCell ref="B17:E17"/>
    <mergeCell ref="F17:G17"/>
    <mergeCell ref="I17:K17"/>
    <mergeCell ref="L17:N17"/>
    <mergeCell ref="O17:P17"/>
    <mergeCell ref="B18:E18"/>
    <mergeCell ref="F18:G18"/>
    <mergeCell ref="I18:K18"/>
    <mergeCell ref="L18:N18"/>
    <mergeCell ref="O18:P18"/>
    <mergeCell ref="O19:P19"/>
    <mergeCell ref="B19:E19"/>
    <mergeCell ref="F19:G19"/>
    <mergeCell ref="I19:K19"/>
    <mergeCell ref="L19:N19"/>
    <mergeCell ref="B20:E20"/>
    <mergeCell ref="F20:G20"/>
    <mergeCell ref="I20:K20"/>
    <mergeCell ref="L20:N20"/>
    <mergeCell ref="O20:P20"/>
    <mergeCell ref="B21:E21"/>
    <mergeCell ref="F21:G21"/>
    <mergeCell ref="I21:K21"/>
    <mergeCell ref="L21:N21"/>
    <mergeCell ref="O21:P21"/>
    <mergeCell ref="I25:K25"/>
    <mergeCell ref="L25:N25"/>
    <mergeCell ref="O25:P25"/>
    <mergeCell ref="B22:E22"/>
    <mergeCell ref="F22:G22"/>
    <mergeCell ref="I22:K22"/>
    <mergeCell ref="L22:N22"/>
    <mergeCell ref="O22:P22"/>
    <mergeCell ref="B23:E23"/>
    <mergeCell ref="F23:G23"/>
    <mergeCell ref="I23:K23"/>
    <mergeCell ref="L23:N23"/>
    <mergeCell ref="O23:P23"/>
    <mergeCell ref="B28:E28"/>
    <mergeCell ref="F28:G28"/>
    <mergeCell ref="I28:K28"/>
    <mergeCell ref="L28:N28"/>
    <mergeCell ref="O28:P28"/>
    <mergeCell ref="C8:I8"/>
    <mergeCell ref="C9:I9"/>
    <mergeCell ref="B26:E26"/>
    <mergeCell ref="F26:G26"/>
    <mergeCell ref="I26:K26"/>
    <mergeCell ref="L26:N26"/>
    <mergeCell ref="O26:P26"/>
    <mergeCell ref="B27:E27"/>
    <mergeCell ref="F27:G27"/>
    <mergeCell ref="I27:K27"/>
    <mergeCell ref="L27:N27"/>
    <mergeCell ref="O27:P27"/>
    <mergeCell ref="B24:E24"/>
    <mergeCell ref="F24:G24"/>
    <mergeCell ref="I24:K24"/>
    <mergeCell ref="L24:N24"/>
    <mergeCell ref="O24:P24"/>
    <mergeCell ref="B25:E25"/>
    <mergeCell ref="F25:G25"/>
    <mergeCell ref="B29:E29"/>
    <mergeCell ref="F29:G29"/>
    <mergeCell ref="I29:K29"/>
    <mergeCell ref="L29:N29"/>
    <mergeCell ref="O29:P29"/>
    <mergeCell ref="B30:E30"/>
    <mergeCell ref="F30:G30"/>
    <mergeCell ref="I30:K30"/>
    <mergeCell ref="L30:N30"/>
    <mergeCell ref="O30:P30"/>
    <mergeCell ref="B31:E31"/>
    <mergeCell ref="F31:G31"/>
    <mergeCell ref="I31:K31"/>
    <mergeCell ref="L31:N31"/>
    <mergeCell ref="O31:P31"/>
    <mergeCell ref="B32:E32"/>
    <mergeCell ref="F32:G32"/>
    <mergeCell ref="I32:K32"/>
    <mergeCell ref="L32:N32"/>
    <mergeCell ref="O32:P32"/>
    <mergeCell ref="B33:E33"/>
    <mergeCell ref="F33:G33"/>
    <mergeCell ref="I33:K33"/>
    <mergeCell ref="L33:N33"/>
    <mergeCell ref="O33:P33"/>
    <mergeCell ref="B34:E34"/>
    <mergeCell ref="F34:G34"/>
    <mergeCell ref="I34:K34"/>
    <mergeCell ref="L34:N34"/>
    <mergeCell ref="O34:P34"/>
    <mergeCell ref="B35:E35"/>
    <mergeCell ref="F35:G35"/>
    <mergeCell ref="I35:K35"/>
    <mergeCell ref="L35:N35"/>
    <mergeCell ref="O35:P35"/>
    <mergeCell ref="B36:E36"/>
    <mergeCell ref="F36:G36"/>
    <mergeCell ref="I36:K36"/>
    <mergeCell ref="L36:N36"/>
    <mergeCell ref="O36:P36"/>
    <mergeCell ref="B37:E37"/>
    <mergeCell ref="F37:G37"/>
    <mergeCell ref="I37:K37"/>
    <mergeCell ref="L37:N37"/>
    <mergeCell ref="O37:P37"/>
    <mergeCell ref="B38:E38"/>
    <mergeCell ref="F38:G38"/>
    <mergeCell ref="I38:K38"/>
    <mergeCell ref="L38:N38"/>
    <mergeCell ref="O38:P38"/>
    <mergeCell ref="B39:E39"/>
    <mergeCell ref="F39:G39"/>
    <mergeCell ref="I39:K39"/>
    <mergeCell ref="L39:N39"/>
    <mergeCell ref="O39:P39"/>
    <mergeCell ref="B40:E40"/>
    <mergeCell ref="F40:G40"/>
    <mergeCell ref="I40:K40"/>
    <mergeCell ref="L40:N40"/>
    <mergeCell ref="O40:P40"/>
    <mergeCell ref="B41:E41"/>
    <mergeCell ref="F41:G41"/>
    <mergeCell ref="I41:K41"/>
    <mergeCell ref="L41:N41"/>
    <mergeCell ref="O41:P41"/>
    <mergeCell ref="B42:E42"/>
    <mergeCell ref="F42:G42"/>
    <mergeCell ref="I42:K42"/>
    <mergeCell ref="L42:N42"/>
    <mergeCell ref="O42:P42"/>
    <mergeCell ref="B43:E43"/>
    <mergeCell ref="F43:G43"/>
    <mergeCell ref="I43:K43"/>
    <mergeCell ref="L43:N43"/>
    <mergeCell ref="O43:P43"/>
    <mergeCell ref="B44:E44"/>
    <mergeCell ref="F44:G44"/>
    <mergeCell ref="I44:K44"/>
    <mergeCell ref="L44:N44"/>
    <mergeCell ref="O44:P44"/>
    <mergeCell ref="B45:E45"/>
    <mergeCell ref="F45:G45"/>
    <mergeCell ref="I45:K45"/>
    <mergeCell ref="L45:N45"/>
    <mergeCell ref="O45:P45"/>
    <mergeCell ref="B46:E46"/>
    <mergeCell ref="F46:G46"/>
    <mergeCell ref="I46:K46"/>
    <mergeCell ref="L46:N46"/>
    <mergeCell ref="O46:P46"/>
    <mergeCell ref="B47:E47"/>
    <mergeCell ref="F47:G47"/>
    <mergeCell ref="I47:K47"/>
    <mergeCell ref="L47:N47"/>
    <mergeCell ref="O47:P47"/>
    <mergeCell ref="B48:E48"/>
    <mergeCell ref="F48:G48"/>
    <mergeCell ref="I48:K48"/>
    <mergeCell ref="L48:N48"/>
    <mergeCell ref="O48:P48"/>
    <mergeCell ref="B49:E49"/>
    <mergeCell ref="F49:G49"/>
    <mergeCell ref="I49:K49"/>
    <mergeCell ref="L49:N49"/>
    <mergeCell ref="O49:P49"/>
    <mergeCell ref="B50:E50"/>
    <mergeCell ref="F50:G50"/>
    <mergeCell ref="I50:K50"/>
    <mergeCell ref="L50:N50"/>
    <mergeCell ref="O50:P50"/>
    <mergeCell ref="B51:E51"/>
    <mergeCell ref="F51:G51"/>
    <mergeCell ref="I51:K51"/>
    <mergeCell ref="L51:N51"/>
    <mergeCell ref="O51:P51"/>
    <mergeCell ref="B52:E52"/>
    <mergeCell ref="F52:G52"/>
    <mergeCell ref="I52:K52"/>
    <mergeCell ref="L52:N52"/>
    <mergeCell ref="O52:P52"/>
    <mergeCell ref="B55:E55"/>
    <mergeCell ref="F55:G55"/>
    <mergeCell ref="I55:K55"/>
    <mergeCell ref="L55:N55"/>
    <mergeCell ref="O55:P55"/>
    <mergeCell ref="B53:E53"/>
    <mergeCell ref="F53:G53"/>
    <mergeCell ref="I53:K53"/>
    <mergeCell ref="L53:N53"/>
    <mergeCell ref="O53:P53"/>
    <mergeCell ref="B54:E54"/>
    <mergeCell ref="F54:G54"/>
    <mergeCell ref="I54:K54"/>
    <mergeCell ref="L54:N54"/>
    <mergeCell ref="O54:P54"/>
    <mergeCell ref="B56:E56"/>
    <mergeCell ref="F56:G56"/>
    <mergeCell ref="I56:K56"/>
    <mergeCell ref="L56:N56"/>
    <mergeCell ref="O56:P56"/>
    <mergeCell ref="B57:E57"/>
    <mergeCell ref="F57:G57"/>
    <mergeCell ref="I57:K57"/>
    <mergeCell ref="L57:N57"/>
    <mergeCell ref="O57:P57"/>
    <mergeCell ref="B58:E58"/>
    <mergeCell ref="F58:G58"/>
    <mergeCell ref="I58:K58"/>
    <mergeCell ref="L58:N58"/>
    <mergeCell ref="O58:P58"/>
    <mergeCell ref="B59:E59"/>
    <mergeCell ref="F59:G59"/>
    <mergeCell ref="I59:K59"/>
    <mergeCell ref="L59:N59"/>
    <mergeCell ref="O59:P59"/>
    <mergeCell ref="B60:E60"/>
    <mergeCell ref="F60:G60"/>
    <mergeCell ref="I60:K60"/>
    <mergeCell ref="L60:N60"/>
    <mergeCell ref="O60:P60"/>
    <mergeCell ref="B61:E61"/>
    <mergeCell ref="F61:G61"/>
    <mergeCell ref="I61:K61"/>
    <mergeCell ref="L61:N61"/>
    <mergeCell ref="O61:P61"/>
    <mergeCell ref="B62:E62"/>
    <mergeCell ref="F62:G62"/>
    <mergeCell ref="I62:K62"/>
    <mergeCell ref="L62:N62"/>
    <mergeCell ref="O62:P62"/>
    <mergeCell ref="B63:E63"/>
    <mergeCell ref="F63:G63"/>
    <mergeCell ref="I63:K63"/>
    <mergeCell ref="L63:N63"/>
    <mergeCell ref="O63:P63"/>
    <mergeCell ref="B64:E64"/>
    <mergeCell ref="F64:G64"/>
    <mergeCell ref="I64:K64"/>
    <mergeCell ref="L64:N64"/>
    <mergeCell ref="O64:P64"/>
    <mergeCell ref="B65:E65"/>
    <mergeCell ref="F65:G65"/>
    <mergeCell ref="I65:K65"/>
    <mergeCell ref="L65:N65"/>
    <mergeCell ref="O65:P65"/>
    <mergeCell ref="B66:E66"/>
    <mergeCell ref="F66:G66"/>
    <mergeCell ref="I66:K66"/>
    <mergeCell ref="L66:N66"/>
    <mergeCell ref="O66:P66"/>
    <mergeCell ref="B79:E79"/>
    <mergeCell ref="F79:G79"/>
    <mergeCell ref="I79:K79"/>
    <mergeCell ref="L79:N79"/>
    <mergeCell ref="O79:P79"/>
    <mergeCell ref="O73:P73"/>
    <mergeCell ref="O74:P74"/>
    <mergeCell ref="B75:F75"/>
    <mergeCell ref="O75:P75"/>
    <mergeCell ref="O76:P76"/>
    <mergeCell ref="O77:P77"/>
    <mergeCell ref="B78:F78"/>
    <mergeCell ref="O78:P78"/>
    <mergeCell ref="B73:E73"/>
    <mergeCell ref="B74:E74"/>
    <mergeCell ref="B67:E67"/>
    <mergeCell ref="B80:E80"/>
    <mergeCell ref="F80:G80"/>
    <mergeCell ref="I80:K80"/>
    <mergeCell ref="L80:N80"/>
    <mergeCell ref="O80:P80"/>
    <mergeCell ref="B81:E81"/>
    <mergeCell ref="F81:G81"/>
    <mergeCell ref="I81:K81"/>
    <mergeCell ref="L81:N81"/>
    <mergeCell ref="O81:P81"/>
    <mergeCell ref="B82:E82"/>
    <mergeCell ref="F82:G82"/>
    <mergeCell ref="I82:K82"/>
    <mergeCell ref="L82:N82"/>
    <mergeCell ref="O82:P82"/>
    <mergeCell ref="B83:E83"/>
    <mergeCell ref="F83:G83"/>
    <mergeCell ref="I83:K83"/>
    <mergeCell ref="L83:N83"/>
    <mergeCell ref="O83:P83"/>
    <mergeCell ref="B84:E84"/>
    <mergeCell ref="F84:G84"/>
    <mergeCell ref="I84:K84"/>
    <mergeCell ref="L84:N84"/>
    <mergeCell ref="O84:P84"/>
    <mergeCell ref="B85:E85"/>
    <mergeCell ref="F85:G85"/>
    <mergeCell ref="I85:K85"/>
    <mergeCell ref="L85:N85"/>
    <mergeCell ref="O85:P85"/>
    <mergeCell ref="B86:E86"/>
    <mergeCell ref="F86:G86"/>
    <mergeCell ref="I86:K86"/>
    <mergeCell ref="L86:N86"/>
    <mergeCell ref="O86:P86"/>
    <mergeCell ref="B87:E87"/>
    <mergeCell ref="F87:G87"/>
    <mergeCell ref="I87:K87"/>
    <mergeCell ref="L87:N87"/>
    <mergeCell ref="O87:P87"/>
    <mergeCell ref="B88:E88"/>
    <mergeCell ref="F88:G88"/>
    <mergeCell ref="I88:K88"/>
    <mergeCell ref="L88:N88"/>
    <mergeCell ref="O88:P88"/>
    <mergeCell ref="B89:E89"/>
    <mergeCell ref="F89:G89"/>
    <mergeCell ref="I89:K89"/>
    <mergeCell ref="L89:N89"/>
    <mergeCell ref="O89:P89"/>
    <mergeCell ref="B92:E92"/>
    <mergeCell ref="F92:G92"/>
    <mergeCell ref="I92:K92"/>
    <mergeCell ref="L92:N92"/>
    <mergeCell ref="O92:P92"/>
    <mergeCell ref="B90:E90"/>
    <mergeCell ref="F90:G90"/>
    <mergeCell ref="I90:K90"/>
    <mergeCell ref="L90:N90"/>
    <mergeCell ref="O90:P90"/>
    <mergeCell ref="B91:E91"/>
    <mergeCell ref="F91:G91"/>
    <mergeCell ref="I91:K91"/>
    <mergeCell ref="L91:N91"/>
    <mergeCell ref="O91:P91"/>
    <mergeCell ref="B94:E94"/>
    <mergeCell ref="F94:G94"/>
    <mergeCell ref="I94:K94"/>
    <mergeCell ref="L94:N94"/>
    <mergeCell ref="O94:P94"/>
    <mergeCell ref="B95:E95"/>
    <mergeCell ref="F95:G95"/>
    <mergeCell ref="I95:K95"/>
    <mergeCell ref="L95:N95"/>
    <mergeCell ref="O95:P95"/>
    <mergeCell ref="B96:E96"/>
    <mergeCell ref="F96:G96"/>
    <mergeCell ref="I96:K96"/>
    <mergeCell ref="L96:N96"/>
    <mergeCell ref="O96:P96"/>
    <mergeCell ref="B97:E97"/>
    <mergeCell ref="F97:G97"/>
    <mergeCell ref="I97:K97"/>
    <mergeCell ref="L97:N97"/>
    <mergeCell ref="O97:P97"/>
    <mergeCell ref="B98:E98"/>
    <mergeCell ref="F98:G98"/>
    <mergeCell ref="I98:K98"/>
    <mergeCell ref="L98:N98"/>
    <mergeCell ref="O98:P98"/>
    <mergeCell ref="B99:E99"/>
    <mergeCell ref="F99:G99"/>
    <mergeCell ref="I99:K99"/>
    <mergeCell ref="L99:N99"/>
    <mergeCell ref="O99:P99"/>
    <mergeCell ref="B100:E100"/>
    <mergeCell ref="F100:G100"/>
    <mergeCell ref="I100:K100"/>
    <mergeCell ref="L100:N100"/>
    <mergeCell ref="O100:P100"/>
    <mergeCell ref="B101:E101"/>
    <mergeCell ref="F101:G101"/>
    <mergeCell ref="I101:K101"/>
    <mergeCell ref="L101:N101"/>
    <mergeCell ref="O101:P101"/>
    <mergeCell ref="B102:E102"/>
    <mergeCell ref="F102:G102"/>
    <mergeCell ref="I102:K102"/>
    <mergeCell ref="L102:N102"/>
    <mergeCell ref="O102:P102"/>
    <mergeCell ref="B103:E103"/>
    <mergeCell ref="F103:G103"/>
    <mergeCell ref="I103:K103"/>
    <mergeCell ref="L103:N103"/>
    <mergeCell ref="O103:P103"/>
    <mergeCell ref="B104:E104"/>
    <mergeCell ref="F104:G104"/>
    <mergeCell ref="I104:K104"/>
    <mergeCell ref="L104:N104"/>
    <mergeCell ref="O104:P104"/>
    <mergeCell ref="B105:E105"/>
    <mergeCell ref="F105:G105"/>
    <mergeCell ref="I105:K105"/>
    <mergeCell ref="L105:N105"/>
    <mergeCell ref="O105:P105"/>
    <mergeCell ref="B106:E106"/>
    <mergeCell ref="F106:G106"/>
    <mergeCell ref="I106:K106"/>
    <mergeCell ref="L106:N106"/>
    <mergeCell ref="O106:P106"/>
    <mergeCell ref="B107:E107"/>
    <mergeCell ref="F107:G107"/>
    <mergeCell ref="I107:K107"/>
    <mergeCell ref="L107:N107"/>
    <mergeCell ref="O107:P107"/>
    <mergeCell ref="B108:E108"/>
    <mergeCell ref="F108:G108"/>
    <mergeCell ref="I108:K108"/>
    <mergeCell ref="L108:N108"/>
    <mergeCell ref="O108:P108"/>
    <mergeCell ref="B109:E109"/>
    <mergeCell ref="F109:G109"/>
    <mergeCell ref="I109:K109"/>
    <mergeCell ref="L109:N109"/>
    <mergeCell ref="O109:P109"/>
    <mergeCell ref="B110:E110"/>
    <mergeCell ref="F110:G110"/>
    <mergeCell ref="I110:K110"/>
    <mergeCell ref="L110:N110"/>
    <mergeCell ref="O110:P110"/>
    <mergeCell ref="B111:E111"/>
    <mergeCell ref="F111:G111"/>
    <mergeCell ref="I111:K111"/>
    <mergeCell ref="L111:N111"/>
    <mergeCell ref="O111:P111"/>
    <mergeCell ref="B112:E112"/>
    <mergeCell ref="F112:G112"/>
    <mergeCell ref="I112:K112"/>
    <mergeCell ref="L112:N112"/>
    <mergeCell ref="O112:P112"/>
    <mergeCell ref="B113:E113"/>
    <mergeCell ref="F113:G113"/>
    <mergeCell ref="I113:K113"/>
    <mergeCell ref="L113:N113"/>
    <mergeCell ref="O113:P113"/>
    <mergeCell ref="B114:E114"/>
    <mergeCell ref="F114:G114"/>
    <mergeCell ref="I114:K114"/>
    <mergeCell ref="L114:N114"/>
    <mergeCell ref="O114:P114"/>
    <mergeCell ref="B115:E115"/>
    <mergeCell ref="F115:G115"/>
    <mergeCell ref="I115:K115"/>
    <mergeCell ref="L115:N115"/>
    <mergeCell ref="O115:P115"/>
    <mergeCell ref="B116:E116"/>
    <mergeCell ref="F116:G116"/>
    <mergeCell ref="I116:K116"/>
    <mergeCell ref="L116:N116"/>
    <mergeCell ref="O116:P116"/>
    <mergeCell ref="B117:E117"/>
    <mergeCell ref="F117:G117"/>
    <mergeCell ref="I117:K117"/>
    <mergeCell ref="L117:N117"/>
    <mergeCell ref="O117:P117"/>
    <mergeCell ref="B118:E118"/>
    <mergeCell ref="F118:G118"/>
    <mergeCell ref="I118:K118"/>
    <mergeCell ref="L118:N118"/>
    <mergeCell ref="O118:P118"/>
    <mergeCell ref="B119:E119"/>
    <mergeCell ref="F119:G119"/>
    <mergeCell ref="I119:K119"/>
    <mergeCell ref="L119:N119"/>
    <mergeCell ref="O119:P119"/>
    <mergeCell ref="B120:E120"/>
    <mergeCell ref="F120:G120"/>
    <mergeCell ref="I120:K120"/>
    <mergeCell ref="L120:N120"/>
    <mergeCell ref="O120:P120"/>
    <mergeCell ref="B121:E121"/>
    <mergeCell ref="F121:G121"/>
    <mergeCell ref="I121:K121"/>
    <mergeCell ref="L121:N121"/>
    <mergeCell ref="O121:P121"/>
    <mergeCell ref="B122:E122"/>
    <mergeCell ref="F122:G122"/>
    <mergeCell ref="I122:K122"/>
    <mergeCell ref="L122:N122"/>
    <mergeCell ref="O122:P122"/>
    <mergeCell ref="B126:E126"/>
    <mergeCell ref="F126:G126"/>
    <mergeCell ref="I126:K126"/>
    <mergeCell ref="L126:N126"/>
    <mergeCell ref="O126:P126"/>
    <mergeCell ref="L123:M123"/>
    <mergeCell ref="L124:M124"/>
    <mergeCell ref="L125:M125"/>
    <mergeCell ref="O123:P123"/>
    <mergeCell ref="O124:P124"/>
    <mergeCell ref="O125:P125"/>
    <mergeCell ref="B127:E127"/>
    <mergeCell ref="F127:G127"/>
    <mergeCell ref="I127:K127"/>
    <mergeCell ref="L127:N127"/>
    <mergeCell ref="O127:P127"/>
    <mergeCell ref="B128:E128"/>
    <mergeCell ref="F128:G128"/>
    <mergeCell ref="I128:K128"/>
    <mergeCell ref="L128:N128"/>
    <mergeCell ref="O128:P128"/>
    <mergeCell ref="I132:K132"/>
    <mergeCell ref="L132:N132"/>
    <mergeCell ref="O132:P132"/>
    <mergeCell ref="B129:E129"/>
    <mergeCell ref="F129:G129"/>
    <mergeCell ref="I129:K129"/>
    <mergeCell ref="L129:N129"/>
    <mergeCell ref="O129:P129"/>
    <mergeCell ref="B130:E130"/>
    <mergeCell ref="F130:G130"/>
    <mergeCell ref="I130:K130"/>
    <mergeCell ref="L130:N130"/>
    <mergeCell ref="O130:P130"/>
    <mergeCell ref="B137:E137"/>
    <mergeCell ref="F137:G137"/>
    <mergeCell ref="I137:K137"/>
    <mergeCell ref="L137:N137"/>
    <mergeCell ref="O137:P137"/>
    <mergeCell ref="B135:E135"/>
    <mergeCell ref="F135:G135"/>
    <mergeCell ref="I135:K135"/>
    <mergeCell ref="L135:N135"/>
    <mergeCell ref="O135:P135"/>
    <mergeCell ref="I93:K93"/>
    <mergeCell ref="O9:R9"/>
    <mergeCell ref="B136:E136"/>
    <mergeCell ref="F136:G136"/>
    <mergeCell ref="I136:K136"/>
    <mergeCell ref="L136:N136"/>
    <mergeCell ref="O136:P136"/>
    <mergeCell ref="B133:E133"/>
    <mergeCell ref="F133:G133"/>
    <mergeCell ref="I133:K133"/>
    <mergeCell ref="L133:N133"/>
    <mergeCell ref="O133:P133"/>
    <mergeCell ref="B134:E134"/>
    <mergeCell ref="F134:G134"/>
    <mergeCell ref="I134:K134"/>
    <mergeCell ref="L134:N134"/>
    <mergeCell ref="O134:P134"/>
    <mergeCell ref="B131:E131"/>
    <mergeCell ref="F131:G131"/>
    <mergeCell ref="I131:K131"/>
    <mergeCell ref="L131:N131"/>
    <mergeCell ref="O131:P131"/>
    <mergeCell ref="B132:E132"/>
    <mergeCell ref="F132:G132"/>
  </mergeCells>
  <pageMargins left="0.7" right="0.7" top="0.75" bottom="0.75" header="0.3" footer="0.3"/>
  <pageSetup paperSize="8" scale="91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workbookViewId="0">
      <selection activeCell="Q13" sqref="Q13:R13"/>
    </sheetView>
  </sheetViews>
  <sheetFormatPr defaultRowHeight="15" x14ac:dyDescent="0.25"/>
  <cols>
    <col min="8" max="8" width="10" bestFit="1" customWidth="1"/>
    <col min="11" max="11" width="3.28515625" customWidth="1"/>
    <col min="13" max="13" width="9" customWidth="1"/>
    <col min="14" max="14" width="4.140625" hidden="1" customWidth="1"/>
    <col min="16" max="16" width="4.28515625" customWidth="1"/>
    <col min="17" max="17" width="8" customWidth="1"/>
    <col min="18" max="18" width="3.7109375" customWidth="1"/>
  </cols>
  <sheetData>
    <row r="1" spans="1:18" x14ac:dyDescent="0.25">
      <c r="A1" s="280" t="s">
        <v>0</v>
      </c>
      <c r="B1" s="264"/>
      <c r="C1" s="264"/>
      <c r="D1" s="264"/>
      <c r="E1" s="264"/>
      <c r="F1" s="264"/>
    </row>
    <row r="2" spans="1:18" x14ac:dyDescent="0.25">
      <c r="A2" s="264"/>
      <c r="B2" s="264"/>
      <c r="C2" s="264"/>
      <c r="D2" s="264"/>
      <c r="E2" s="264"/>
      <c r="F2" s="264"/>
      <c r="J2" s="281"/>
      <c r="K2" s="264"/>
      <c r="L2" s="264"/>
      <c r="N2" s="282"/>
      <c r="O2" s="264"/>
    </row>
    <row r="3" spans="1:18" x14ac:dyDescent="0.25">
      <c r="A3" s="280" t="s">
        <v>1</v>
      </c>
      <c r="B3" s="264"/>
      <c r="C3" s="264"/>
      <c r="D3" s="264"/>
      <c r="J3" s="264"/>
      <c r="K3" s="264"/>
      <c r="L3" s="264"/>
      <c r="N3" s="264"/>
      <c r="O3" s="264"/>
    </row>
    <row r="4" spans="1:18" x14ac:dyDescent="0.25">
      <c r="A4" s="264"/>
      <c r="B4" s="264"/>
      <c r="C4" s="264"/>
      <c r="D4" s="264"/>
    </row>
    <row r="5" spans="1:18" x14ac:dyDescent="0.25">
      <c r="A5" s="280" t="s">
        <v>2</v>
      </c>
      <c r="B5" s="264"/>
      <c r="C5" s="264"/>
    </row>
    <row r="7" spans="1:18" x14ac:dyDescent="0.25">
      <c r="C7" s="261" t="s">
        <v>3</v>
      </c>
      <c r="D7" s="262"/>
      <c r="E7" s="262"/>
      <c r="F7" s="262"/>
      <c r="G7" s="262"/>
      <c r="H7" s="262"/>
      <c r="I7" s="262"/>
      <c r="J7" s="262"/>
    </row>
    <row r="8" spans="1:18" ht="15.75" thickBot="1" x14ac:dyDescent="0.3">
      <c r="C8" s="71"/>
      <c r="D8" s="481" t="s">
        <v>160</v>
      </c>
      <c r="E8" s="481"/>
      <c r="F8" s="481"/>
      <c r="G8" s="481"/>
      <c r="H8" s="481"/>
      <c r="I8" s="481"/>
      <c r="J8" s="71"/>
    </row>
    <row r="9" spans="1:18" ht="16.5" thickTop="1" thickBot="1" x14ac:dyDescent="0.3">
      <c r="D9" s="482" t="s">
        <v>245</v>
      </c>
      <c r="E9" s="482"/>
      <c r="F9" s="482"/>
      <c r="G9" s="482"/>
      <c r="H9" s="482"/>
      <c r="I9" s="482"/>
    </row>
    <row r="10" spans="1:18" ht="34.5" customHeight="1" thickBot="1" x14ac:dyDescent="0.3">
      <c r="A10" s="428" t="s">
        <v>5</v>
      </c>
      <c r="B10" s="429"/>
      <c r="C10" s="429"/>
      <c r="D10" s="429"/>
      <c r="E10" s="429"/>
      <c r="F10" s="429"/>
      <c r="G10" s="429"/>
      <c r="H10" s="161" t="s">
        <v>214</v>
      </c>
      <c r="I10" s="483" t="s">
        <v>215</v>
      </c>
      <c r="J10" s="484"/>
      <c r="K10" s="484"/>
      <c r="L10" s="485" t="s">
        <v>205</v>
      </c>
      <c r="M10" s="484"/>
      <c r="N10" s="484"/>
      <c r="O10" s="486" t="s">
        <v>209</v>
      </c>
      <c r="P10" s="433"/>
      <c r="Q10" s="432" t="s">
        <v>210</v>
      </c>
      <c r="R10" s="437"/>
    </row>
    <row r="11" spans="1:18" ht="15.75" thickBot="1" x14ac:dyDescent="0.3">
      <c r="A11" s="153" t="s">
        <v>6</v>
      </c>
      <c r="B11" s="473" t="s">
        <v>7</v>
      </c>
      <c r="C11" s="474"/>
      <c r="D11" s="474"/>
      <c r="E11" s="474"/>
      <c r="F11" s="473"/>
      <c r="G11" s="474"/>
      <c r="H11" s="155" t="s">
        <v>8</v>
      </c>
      <c r="I11" s="475" t="s">
        <v>220</v>
      </c>
      <c r="J11" s="474"/>
      <c r="K11" s="474"/>
      <c r="L11" s="475" t="s">
        <v>10</v>
      </c>
      <c r="M11" s="474"/>
      <c r="N11" s="474"/>
      <c r="O11" s="476" t="s">
        <v>217</v>
      </c>
      <c r="P11" s="477"/>
      <c r="Q11" s="487" t="s">
        <v>202</v>
      </c>
      <c r="R11" s="488"/>
    </row>
    <row r="12" spans="1:18" x14ac:dyDescent="0.25">
      <c r="A12" s="17"/>
      <c r="B12" s="382" t="s">
        <v>15</v>
      </c>
      <c r="C12" s="383"/>
      <c r="D12" s="383"/>
      <c r="E12" s="383"/>
      <c r="F12" s="382"/>
      <c r="G12" s="383"/>
      <c r="H12" s="151">
        <v>2666886</v>
      </c>
      <c r="I12" s="478">
        <v>3437100</v>
      </c>
      <c r="J12" s="383"/>
      <c r="K12" s="383"/>
      <c r="L12" s="384">
        <v>3292612.28</v>
      </c>
      <c r="M12" s="385"/>
      <c r="N12" s="385"/>
      <c r="O12" s="479">
        <f>L12/H12</f>
        <v>1.2346280568423247</v>
      </c>
      <c r="P12" s="480"/>
      <c r="Q12" s="489">
        <f>L12/I12</f>
        <v>0.95796231706962254</v>
      </c>
      <c r="R12" s="490"/>
    </row>
    <row r="13" spans="1:18" ht="22.5" x14ac:dyDescent="0.25">
      <c r="A13" s="18" t="s">
        <v>161</v>
      </c>
      <c r="B13" s="302" t="s">
        <v>162</v>
      </c>
      <c r="C13" s="245"/>
      <c r="D13" s="245"/>
      <c r="E13" s="245"/>
      <c r="F13" s="302"/>
      <c r="G13" s="245"/>
      <c r="H13" s="150">
        <v>2666886</v>
      </c>
      <c r="I13" s="297">
        <v>3437100</v>
      </c>
      <c r="J13" s="245"/>
      <c r="K13" s="245"/>
      <c r="L13" s="462">
        <v>3292612.28</v>
      </c>
      <c r="M13" s="463"/>
      <c r="N13" s="463"/>
      <c r="O13" s="464">
        <f t="shared" ref="O13:O14" si="0">L13/H13</f>
        <v>1.2346280568423247</v>
      </c>
      <c r="P13" s="465"/>
      <c r="Q13" s="491">
        <f t="shared" ref="Q12:Q13" si="1">L13/I13</f>
        <v>0.95796231706962254</v>
      </c>
      <c r="R13" s="492"/>
    </row>
    <row r="14" spans="1:18" ht="23.25" thickBot="1" x14ac:dyDescent="0.3">
      <c r="A14" s="134" t="s">
        <v>163</v>
      </c>
      <c r="B14" s="466" t="s">
        <v>164</v>
      </c>
      <c r="C14" s="467"/>
      <c r="D14" s="467"/>
      <c r="E14" s="467"/>
      <c r="F14" s="466"/>
      <c r="G14" s="467"/>
      <c r="H14" s="152">
        <v>2666886</v>
      </c>
      <c r="I14" s="468">
        <v>3437100</v>
      </c>
      <c r="J14" s="467"/>
      <c r="K14" s="467"/>
      <c r="L14" s="469">
        <v>3292612.28</v>
      </c>
      <c r="M14" s="470"/>
      <c r="N14" s="470"/>
      <c r="O14" s="471">
        <f t="shared" si="0"/>
        <v>1.2346280568423247</v>
      </c>
      <c r="P14" s="472"/>
      <c r="Q14" s="493">
        <f t="shared" ref="Q14" si="2">L14/I14</f>
        <v>0.95796231706962254</v>
      </c>
      <c r="R14" s="494"/>
    </row>
    <row r="15" spans="1:18" x14ac:dyDescent="0.25">
      <c r="A15" s="25"/>
      <c r="B15" s="350"/>
      <c r="C15" s="351"/>
      <c r="D15" s="351"/>
      <c r="E15" s="351"/>
      <c r="F15" s="350"/>
      <c r="G15" s="351"/>
      <c r="H15" s="59"/>
      <c r="I15" s="459"/>
      <c r="J15" s="351"/>
      <c r="K15" s="351"/>
      <c r="L15" s="352"/>
      <c r="M15" s="353"/>
      <c r="N15" s="353"/>
      <c r="O15" s="459"/>
      <c r="P15" s="351"/>
      <c r="Q15" s="275"/>
      <c r="R15" s="275"/>
    </row>
    <row r="16" spans="1:18" x14ac:dyDescent="0.25">
      <c r="A16" s="25"/>
      <c r="B16" s="350"/>
      <c r="C16" s="351"/>
      <c r="D16" s="351"/>
      <c r="E16" s="351"/>
      <c r="F16" s="350"/>
      <c r="G16" s="351"/>
      <c r="H16" s="59"/>
      <c r="I16" s="459"/>
      <c r="J16" s="351"/>
      <c r="K16" s="351"/>
      <c r="L16" s="352"/>
      <c r="M16" s="353"/>
      <c r="N16" s="353"/>
      <c r="O16" s="459"/>
      <c r="P16" s="351"/>
      <c r="Q16" s="275"/>
      <c r="R16" s="275"/>
    </row>
    <row r="17" spans="1:18" x14ac:dyDescent="0.25">
      <c r="A17" s="25"/>
      <c r="B17" s="350"/>
      <c r="C17" s="351"/>
      <c r="D17" s="351"/>
      <c r="E17" s="351"/>
      <c r="F17" s="350"/>
      <c r="G17" s="351"/>
      <c r="H17" s="59"/>
      <c r="I17" s="459"/>
      <c r="J17" s="351"/>
      <c r="K17" s="351"/>
      <c r="L17" s="352"/>
      <c r="M17" s="353"/>
      <c r="N17" s="353"/>
      <c r="O17" s="459"/>
      <c r="P17" s="351"/>
      <c r="Q17" s="275"/>
      <c r="R17" s="275"/>
    </row>
    <row r="18" spans="1:18" x14ac:dyDescent="0.25">
      <c r="A18" s="25"/>
      <c r="B18" s="350"/>
      <c r="C18" s="351"/>
      <c r="D18" s="351"/>
      <c r="E18" s="351"/>
      <c r="F18" s="350"/>
      <c r="G18" s="351"/>
      <c r="H18" s="59"/>
      <c r="I18" s="459"/>
      <c r="J18" s="351"/>
      <c r="K18" s="351"/>
      <c r="L18" s="352"/>
      <c r="M18" s="353"/>
      <c r="N18" s="353"/>
      <c r="O18" s="459"/>
      <c r="P18" s="351"/>
      <c r="Q18" s="275"/>
      <c r="R18" s="275"/>
    </row>
    <row r="19" spans="1:18" x14ac:dyDescent="0.25">
      <c r="A19" s="25"/>
      <c r="B19" s="350"/>
      <c r="C19" s="351"/>
      <c r="D19" s="351"/>
      <c r="E19" s="351"/>
      <c r="F19" s="350"/>
      <c r="G19" s="351"/>
      <c r="H19" s="59"/>
      <c r="I19" s="459"/>
      <c r="J19" s="351"/>
      <c r="K19" s="351"/>
      <c r="L19" s="352"/>
      <c r="M19" s="353"/>
      <c r="N19" s="353"/>
      <c r="O19" s="459"/>
      <c r="P19" s="351"/>
      <c r="Q19" s="275"/>
      <c r="R19" s="275"/>
    </row>
    <row r="20" spans="1:18" x14ac:dyDescent="0.25">
      <c r="A20" s="25"/>
      <c r="B20" s="350"/>
      <c r="C20" s="351"/>
      <c r="D20" s="351"/>
      <c r="E20" s="351"/>
      <c r="F20" s="350"/>
      <c r="G20" s="351"/>
      <c r="H20" s="59"/>
      <c r="I20" s="459"/>
      <c r="J20" s="351"/>
      <c r="K20" s="351"/>
      <c r="L20" s="352"/>
      <c r="M20" s="353"/>
      <c r="N20" s="353"/>
      <c r="O20" s="459"/>
      <c r="P20" s="351"/>
      <c r="Q20" s="275"/>
      <c r="R20" s="275"/>
    </row>
    <row r="21" spans="1:18" x14ac:dyDescent="0.25">
      <c r="A21" s="25"/>
      <c r="B21" s="350"/>
      <c r="C21" s="351"/>
      <c r="D21" s="351"/>
      <c r="E21" s="351"/>
      <c r="F21" s="350"/>
      <c r="G21" s="351"/>
      <c r="H21" s="59"/>
      <c r="I21" s="459"/>
      <c r="J21" s="351"/>
      <c r="K21" s="351"/>
      <c r="L21" s="352"/>
      <c r="M21" s="353"/>
      <c r="N21" s="353"/>
      <c r="O21" s="459"/>
      <c r="P21" s="351"/>
      <c r="Q21" s="275"/>
      <c r="R21" s="275"/>
    </row>
    <row r="22" spans="1:18" x14ac:dyDescent="0.25">
      <c r="A22" s="25"/>
      <c r="B22" s="350"/>
      <c r="C22" s="351"/>
      <c r="D22" s="351"/>
      <c r="E22" s="351"/>
      <c r="F22" s="350"/>
      <c r="G22" s="351"/>
      <c r="H22" s="59"/>
      <c r="I22" s="459"/>
      <c r="J22" s="351"/>
      <c r="K22" s="351"/>
      <c r="L22" s="352"/>
      <c r="M22" s="353"/>
      <c r="N22" s="353"/>
      <c r="O22" s="459"/>
      <c r="P22" s="351"/>
      <c r="Q22" s="275"/>
      <c r="R22" s="275"/>
    </row>
    <row r="23" spans="1:18" x14ac:dyDescent="0.25">
      <c r="A23" s="25"/>
      <c r="B23" s="350"/>
      <c r="C23" s="351"/>
      <c r="D23" s="351"/>
      <c r="E23" s="351"/>
      <c r="F23" s="350"/>
      <c r="G23" s="351"/>
      <c r="H23" s="59"/>
      <c r="I23" s="459"/>
      <c r="J23" s="351"/>
      <c r="K23" s="351"/>
      <c r="L23" s="352"/>
      <c r="M23" s="353"/>
      <c r="N23" s="353"/>
      <c r="O23" s="459"/>
      <c r="P23" s="351"/>
      <c r="Q23" s="275"/>
      <c r="R23" s="275"/>
    </row>
    <row r="24" spans="1:18" x14ac:dyDescent="0.25">
      <c r="A24" s="25"/>
      <c r="B24" s="350"/>
      <c r="C24" s="351"/>
      <c r="D24" s="351"/>
      <c r="E24" s="351"/>
      <c r="F24" s="350"/>
      <c r="G24" s="351"/>
      <c r="H24" s="59"/>
      <c r="I24" s="459"/>
      <c r="J24" s="351"/>
      <c r="K24" s="351"/>
      <c r="L24" s="352"/>
      <c r="M24" s="353"/>
      <c r="N24" s="353"/>
      <c r="O24" s="459"/>
      <c r="P24" s="351"/>
      <c r="Q24" s="275"/>
      <c r="R24" s="275"/>
    </row>
    <row r="25" spans="1:18" x14ac:dyDescent="0.25">
      <c r="A25" s="25"/>
      <c r="B25" s="350"/>
      <c r="C25" s="351"/>
      <c r="D25" s="351"/>
      <c r="E25" s="351"/>
      <c r="F25" s="350"/>
      <c r="G25" s="351"/>
      <c r="H25" s="59"/>
      <c r="I25" s="459"/>
      <c r="J25" s="351"/>
      <c r="K25" s="351"/>
      <c r="L25" s="352"/>
      <c r="M25" s="353"/>
      <c r="N25" s="353"/>
      <c r="O25" s="459"/>
      <c r="P25" s="351"/>
      <c r="Q25" s="275"/>
      <c r="R25" s="275"/>
    </row>
    <row r="26" spans="1:18" x14ac:dyDescent="0.25">
      <c r="A26" s="25"/>
      <c r="B26" s="350"/>
      <c r="C26" s="351"/>
      <c r="D26" s="351"/>
      <c r="E26" s="351"/>
      <c r="F26" s="350"/>
      <c r="G26" s="351"/>
      <c r="H26" s="59"/>
      <c r="I26" s="459"/>
      <c r="J26" s="351"/>
      <c r="K26" s="351"/>
      <c r="L26" s="352"/>
      <c r="M26" s="353"/>
      <c r="N26" s="353"/>
      <c r="O26" s="459"/>
      <c r="P26" s="351"/>
      <c r="Q26" s="275"/>
      <c r="R26" s="275"/>
    </row>
    <row r="27" spans="1:18" ht="20.25" customHeight="1" x14ac:dyDescent="0.25">
      <c r="A27" s="25"/>
      <c r="B27" s="350"/>
      <c r="C27" s="351"/>
      <c r="D27" s="351"/>
      <c r="E27" s="351"/>
      <c r="F27" s="350"/>
      <c r="G27" s="351"/>
      <c r="H27" s="59"/>
      <c r="I27" s="459"/>
      <c r="J27" s="351"/>
      <c r="K27" s="351"/>
      <c r="L27" s="352"/>
      <c r="M27" s="353"/>
      <c r="N27" s="353"/>
      <c r="O27" s="459"/>
      <c r="P27" s="351"/>
      <c r="Q27" s="275"/>
      <c r="R27" s="275"/>
    </row>
    <row r="28" spans="1:18" x14ac:dyDescent="0.25">
      <c r="A28" s="25"/>
      <c r="B28" s="350"/>
      <c r="C28" s="351"/>
      <c r="D28" s="351"/>
      <c r="E28" s="351"/>
      <c r="F28" s="350"/>
      <c r="G28" s="351"/>
      <c r="H28" s="59"/>
      <c r="I28" s="459"/>
      <c r="J28" s="351"/>
      <c r="K28" s="351"/>
      <c r="L28" s="352"/>
      <c r="M28" s="353"/>
      <c r="N28" s="353"/>
      <c r="O28" s="459"/>
      <c r="P28" s="351"/>
      <c r="Q28" s="275"/>
      <c r="R28" s="275"/>
    </row>
    <row r="29" spans="1:18" x14ac:dyDescent="0.25">
      <c r="A29" s="25"/>
      <c r="B29" s="350"/>
      <c r="C29" s="351"/>
      <c r="D29" s="351"/>
      <c r="E29" s="351"/>
      <c r="F29" s="350"/>
      <c r="G29" s="351"/>
      <c r="H29" s="59"/>
      <c r="I29" s="459"/>
      <c r="J29" s="351"/>
      <c r="K29" s="351"/>
      <c r="L29" s="352"/>
      <c r="M29" s="353"/>
      <c r="N29" s="353"/>
      <c r="O29" s="459"/>
      <c r="P29" s="351"/>
      <c r="Q29" s="275"/>
      <c r="R29" s="275"/>
    </row>
    <row r="30" spans="1:18" x14ac:dyDescent="0.25">
      <c r="A30" s="25"/>
      <c r="B30" s="350"/>
      <c r="C30" s="351"/>
      <c r="D30" s="351"/>
      <c r="E30" s="351"/>
      <c r="F30" s="350"/>
      <c r="G30" s="351"/>
      <c r="H30" s="59"/>
      <c r="I30" s="459"/>
      <c r="J30" s="351"/>
      <c r="K30" s="351"/>
      <c r="L30" s="352"/>
      <c r="M30" s="353"/>
      <c r="N30" s="353"/>
      <c r="O30" s="459"/>
      <c r="P30" s="351"/>
      <c r="Q30" s="275"/>
      <c r="R30" s="275"/>
    </row>
    <row r="31" spans="1:18" x14ac:dyDescent="0.25">
      <c r="A31" s="25"/>
      <c r="B31" s="350"/>
      <c r="C31" s="351"/>
      <c r="D31" s="351"/>
      <c r="E31" s="351"/>
      <c r="F31" s="350"/>
      <c r="G31" s="351"/>
      <c r="H31" s="59"/>
      <c r="I31" s="459"/>
      <c r="J31" s="351"/>
      <c r="K31" s="351"/>
      <c r="L31" s="352"/>
      <c r="M31" s="353"/>
      <c r="N31" s="353"/>
      <c r="O31" s="459"/>
      <c r="P31" s="351"/>
      <c r="Q31" s="275"/>
      <c r="R31" s="275"/>
    </row>
    <row r="32" spans="1:18" x14ac:dyDescent="0.25">
      <c r="A32" s="25"/>
      <c r="B32" s="350"/>
      <c r="C32" s="351"/>
      <c r="D32" s="351"/>
      <c r="E32" s="351"/>
      <c r="F32" s="350"/>
      <c r="G32" s="351"/>
      <c r="H32" s="59"/>
      <c r="I32" s="459"/>
      <c r="J32" s="351"/>
      <c r="K32" s="351"/>
      <c r="L32" s="352"/>
      <c r="M32" s="353"/>
      <c r="N32" s="353"/>
      <c r="O32" s="459"/>
      <c r="P32" s="351"/>
      <c r="Q32" s="275"/>
      <c r="R32" s="275"/>
    </row>
    <row r="33" spans="1:18" x14ac:dyDescent="0.25">
      <c r="A33" s="25"/>
      <c r="B33" s="350"/>
      <c r="C33" s="351"/>
      <c r="D33" s="351"/>
      <c r="E33" s="351"/>
      <c r="F33" s="350"/>
      <c r="G33" s="351"/>
      <c r="H33" s="59"/>
      <c r="I33" s="459"/>
      <c r="J33" s="351"/>
      <c r="K33" s="351"/>
      <c r="L33" s="352"/>
      <c r="M33" s="353"/>
      <c r="N33" s="353"/>
      <c r="O33" s="459"/>
      <c r="P33" s="351"/>
      <c r="Q33" s="275"/>
      <c r="R33" s="275"/>
    </row>
    <row r="34" spans="1:18" ht="20.25" customHeight="1" x14ac:dyDescent="0.25">
      <c r="A34" s="25"/>
      <c r="B34" s="350"/>
      <c r="C34" s="351"/>
      <c r="D34" s="351"/>
      <c r="E34" s="351"/>
      <c r="F34" s="350"/>
      <c r="G34" s="351"/>
      <c r="H34" s="59"/>
      <c r="I34" s="459"/>
      <c r="J34" s="351"/>
      <c r="K34" s="351"/>
      <c r="L34" s="352"/>
      <c r="M34" s="353"/>
      <c r="N34" s="353"/>
      <c r="O34" s="459"/>
      <c r="P34" s="351"/>
      <c r="Q34" s="275"/>
      <c r="R34" s="275"/>
    </row>
    <row r="35" spans="1:18" x14ac:dyDescent="0.25">
      <c r="A35" s="25"/>
      <c r="B35" s="350"/>
      <c r="C35" s="351"/>
      <c r="D35" s="351"/>
      <c r="E35" s="351"/>
      <c r="F35" s="350"/>
      <c r="G35" s="351"/>
      <c r="H35" s="59"/>
      <c r="I35" s="459"/>
      <c r="J35" s="351"/>
      <c r="K35" s="351"/>
      <c r="L35" s="352"/>
      <c r="M35" s="353"/>
      <c r="N35" s="353"/>
      <c r="O35" s="459"/>
      <c r="P35" s="351"/>
      <c r="Q35" s="275"/>
      <c r="R35" s="275"/>
    </row>
    <row r="36" spans="1:18" x14ac:dyDescent="0.25">
      <c r="A36" s="25"/>
      <c r="B36" s="350"/>
      <c r="C36" s="351"/>
      <c r="D36" s="351"/>
      <c r="E36" s="351"/>
      <c r="F36" s="350"/>
      <c r="G36" s="351"/>
      <c r="H36" s="59"/>
      <c r="I36" s="459"/>
      <c r="J36" s="351"/>
      <c r="K36" s="351"/>
      <c r="L36" s="352"/>
      <c r="M36" s="353"/>
      <c r="N36" s="353"/>
      <c r="O36" s="459"/>
      <c r="P36" s="351"/>
      <c r="Q36" s="275"/>
      <c r="R36" s="275"/>
    </row>
    <row r="37" spans="1:18" x14ac:dyDescent="0.25">
      <c r="A37" s="25"/>
      <c r="B37" s="350"/>
      <c r="C37" s="351"/>
      <c r="D37" s="351"/>
      <c r="E37" s="351"/>
      <c r="F37" s="350"/>
      <c r="G37" s="351"/>
      <c r="H37" s="59"/>
      <c r="I37" s="459"/>
      <c r="J37" s="351"/>
      <c r="K37" s="351"/>
      <c r="L37" s="352"/>
      <c r="M37" s="353"/>
      <c r="N37" s="353"/>
      <c r="O37" s="459"/>
      <c r="P37" s="351"/>
      <c r="Q37" s="275"/>
      <c r="R37" s="275"/>
    </row>
    <row r="38" spans="1:18" x14ac:dyDescent="0.25">
      <c r="A38" s="25"/>
      <c r="B38" s="350"/>
      <c r="C38" s="351"/>
      <c r="D38" s="351"/>
      <c r="E38" s="351"/>
      <c r="F38" s="350"/>
      <c r="G38" s="351"/>
      <c r="H38" s="59"/>
      <c r="I38" s="459"/>
      <c r="J38" s="351"/>
      <c r="K38" s="351"/>
      <c r="L38" s="352"/>
      <c r="M38" s="353"/>
      <c r="N38" s="353"/>
      <c r="O38" s="459"/>
      <c r="P38" s="351"/>
      <c r="Q38" s="275"/>
      <c r="R38" s="275"/>
    </row>
    <row r="39" spans="1:18" x14ac:dyDescent="0.25">
      <c r="A39" s="25"/>
      <c r="B39" s="350"/>
      <c r="C39" s="351"/>
      <c r="D39" s="351"/>
      <c r="E39" s="351"/>
      <c r="F39" s="350"/>
      <c r="G39" s="351"/>
      <c r="H39" s="59"/>
      <c r="I39" s="459"/>
      <c r="J39" s="351"/>
      <c r="K39" s="351"/>
      <c r="L39" s="352"/>
      <c r="M39" s="353"/>
      <c r="N39" s="353"/>
      <c r="O39" s="459"/>
      <c r="P39" s="351"/>
      <c r="Q39" s="275"/>
      <c r="R39" s="275"/>
    </row>
    <row r="40" spans="1:18" x14ac:dyDescent="0.25">
      <c r="A40" s="25"/>
      <c r="B40" s="350"/>
      <c r="C40" s="351"/>
      <c r="D40" s="351"/>
      <c r="E40" s="351"/>
      <c r="F40" s="350"/>
      <c r="G40" s="351"/>
      <c r="H40" s="59"/>
      <c r="I40" s="459"/>
      <c r="J40" s="351"/>
      <c r="K40" s="351"/>
      <c r="L40" s="352"/>
      <c r="M40" s="353"/>
      <c r="N40" s="353"/>
      <c r="O40" s="459"/>
      <c r="P40" s="351"/>
      <c r="Q40" s="275"/>
      <c r="R40" s="275"/>
    </row>
    <row r="41" spans="1:18" x14ac:dyDescent="0.25">
      <c r="A41" s="25"/>
      <c r="B41" s="350"/>
      <c r="C41" s="351"/>
      <c r="D41" s="351"/>
      <c r="E41" s="351"/>
      <c r="F41" s="350"/>
      <c r="G41" s="351"/>
      <c r="H41" s="59"/>
      <c r="I41" s="459"/>
      <c r="J41" s="351"/>
      <c r="K41" s="351"/>
      <c r="L41" s="352"/>
      <c r="M41" s="353"/>
      <c r="N41" s="353"/>
      <c r="O41" s="459"/>
      <c r="P41" s="351"/>
      <c r="Q41" s="275"/>
      <c r="R41" s="275"/>
    </row>
    <row r="42" spans="1:18" x14ac:dyDescent="0.25">
      <c r="A42" s="25"/>
      <c r="B42" s="350"/>
      <c r="C42" s="351"/>
      <c r="D42" s="351"/>
      <c r="E42" s="351"/>
      <c r="F42" s="350"/>
      <c r="G42" s="351"/>
      <c r="H42" s="59"/>
      <c r="I42" s="459"/>
      <c r="J42" s="351"/>
      <c r="K42" s="351"/>
      <c r="L42" s="352"/>
      <c r="M42" s="353"/>
      <c r="N42" s="353"/>
      <c r="O42" s="459"/>
      <c r="P42" s="351"/>
      <c r="Q42" s="275"/>
      <c r="R42" s="275"/>
    </row>
    <row r="43" spans="1:18" x14ac:dyDescent="0.25">
      <c r="A43" s="25"/>
      <c r="B43" s="350"/>
      <c r="C43" s="351"/>
      <c r="D43" s="351"/>
      <c r="E43" s="351"/>
      <c r="F43" s="350"/>
      <c r="G43" s="351"/>
      <c r="H43" s="59"/>
      <c r="I43" s="459"/>
      <c r="J43" s="351"/>
      <c r="K43" s="351"/>
      <c r="L43" s="352"/>
      <c r="M43" s="353"/>
      <c r="N43" s="353"/>
      <c r="O43" s="459"/>
      <c r="P43" s="351"/>
      <c r="Q43" s="275"/>
      <c r="R43" s="275"/>
    </row>
    <row r="44" spans="1:18" x14ac:dyDescent="0.25">
      <c r="A44" s="25"/>
      <c r="B44" s="350"/>
      <c r="C44" s="351"/>
      <c r="D44" s="351"/>
      <c r="E44" s="351"/>
      <c r="F44" s="350"/>
      <c r="G44" s="351"/>
      <c r="H44" s="59"/>
      <c r="I44" s="459"/>
      <c r="J44" s="351"/>
      <c r="K44" s="351"/>
      <c r="L44" s="352"/>
      <c r="M44" s="353"/>
      <c r="N44" s="353"/>
      <c r="O44" s="459"/>
      <c r="P44" s="351"/>
      <c r="Q44" s="275"/>
      <c r="R44" s="275"/>
    </row>
    <row r="45" spans="1:18" x14ac:dyDescent="0.25">
      <c r="A45" s="25"/>
      <c r="B45" s="350"/>
      <c r="C45" s="351"/>
      <c r="D45" s="351"/>
      <c r="E45" s="351"/>
      <c r="F45" s="350"/>
      <c r="G45" s="351"/>
      <c r="H45" s="59"/>
      <c r="I45" s="459"/>
      <c r="J45" s="351"/>
      <c r="K45" s="351"/>
      <c r="L45" s="352"/>
      <c r="M45" s="353"/>
      <c r="N45" s="353"/>
      <c r="O45" s="459"/>
      <c r="P45" s="351"/>
      <c r="Q45" s="275"/>
      <c r="R45" s="275"/>
    </row>
    <row r="46" spans="1:18" x14ac:dyDescent="0.25">
      <c r="A46" s="25"/>
      <c r="B46" s="350"/>
      <c r="C46" s="351"/>
      <c r="D46" s="351"/>
      <c r="E46" s="351"/>
      <c r="F46" s="350"/>
      <c r="G46" s="351"/>
      <c r="H46" s="59"/>
      <c r="I46" s="459"/>
      <c r="J46" s="351"/>
      <c r="K46" s="351"/>
      <c r="L46" s="352"/>
      <c r="M46" s="353"/>
      <c r="N46" s="353"/>
      <c r="O46" s="459"/>
      <c r="P46" s="351"/>
      <c r="Q46" s="275"/>
      <c r="R46" s="275"/>
    </row>
    <row r="47" spans="1:18" x14ac:dyDescent="0.25">
      <c r="A47" s="25"/>
      <c r="B47" s="350"/>
      <c r="C47" s="351"/>
      <c r="D47" s="351"/>
      <c r="E47" s="351"/>
      <c r="F47" s="350"/>
      <c r="G47" s="351"/>
      <c r="H47" s="59"/>
      <c r="I47" s="459"/>
      <c r="J47" s="351"/>
      <c r="K47" s="351"/>
      <c r="L47" s="352"/>
      <c r="M47" s="353"/>
      <c r="N47" s="353"/>
      <c r="O47" s="459"/>
      <c r="P47" s="351"/>
      <c r="Q47" s="275"/>
      <c r="R47" s="275"/>
    </row>
    <row r="48" spans="1:18" ht="18.75" customHeight="1" x14ac:dyDescent="0.25">
      <c r="A48" s="25"/>
      <c r="B48" s="350"/>
      <c r="C48" s="351"/>
      <c r="D48" s="351"/>
      <c r="E48" s="351"/>
      <c r="F48" s="350"/>
      <c r="G48" s="351"/>
      <c r="H48" s="59"/>
      <c r="I48" s="459"/>
      <c r="J48" s="351"/>
      <c r="K48" s="351"/>
      <c r="L48" s="352"/>
      <c r="M48" s="353"/>
      <c r="N48" s="353"/>
      <c r="O48" s="459"/>
      <c r="P48" s="351"/>
      <c r="Q48" s="275"/>
      <c r="R48" s="275"/>
    </row>
    <row r="49" spans="1:18" x14ac:dyDescent="0.25">
      <c r="A49" s="25"/>
      <c r="B49" s="350"/>
      <c r="C49" s="351"/>
      <c r="D49" s="351"/>
      <c r="E49" s="351"/>
      <c r="F49" s="350"/>
      <c r="G49" s="351"/>
      <c r="H49" s="59"/>
      <c r="I49" s="459"/>
      <c r="J49" s="351"/>
      <c r="K49" s="351"/>
      <c r="L49" s="352"/>
      <c r="M49" s="353"/>
      <c r="N49" s="353"/>
      <c r="O49" s="459"/>
      <c r="P49" s="351"/>
      <c r="Q49" s="275"/>
      <c r="R49" s="275"/>
    </row>
    <row r="50" spans="1:18" x14ac:dyDescent="0.25">
      <c r="A50" s="25"/>
      <c r="B50" s="350"/>
      <c r="C50" s="351"/>
      <c r="D50" s="351"/>
      <c r="E50" s="351"/>
      <c r="F50" s="350"/>
      <c r="G50" s="351"/>
      <c r="H50" s="59"/>
      <c r="I50" s="459"/>
      <c r="J50" s="351"/>
      <c r="K50" s="351"/>
      <c r="L50" s="352"/>
      <c r="M50" s="353"/>
      <c r="N50" s="353"/>
      <c r="O50" s="459"/>
      <c r="P50" s="351"/>
      <c r="Q50" s="275"/>
      <c r="R50" s="275"/>
    </row>
    <row r="51" spans="1:18" x14ac:dyDescent="0.25">
      <c r="A51" s="25"/>
      <c r="B51" s="350"/>
      <c r="C51" s="351"/>
      <c r="D51" s="351"/>
      <c r="E51" s="351"/>
      <c r="F51" s="350"/>
      <c r="G51" s="351"/>
      <c r="H51" s="59"/>
      <c r="I51" s="459"/>
      <c r="J51" s="351"/>
      <c r="K51" s="351"/>
      <c r="L51" s="352"/>
      <c r="M51" s="353"/>
      <c r="N51" s="353"/>
      <c r="O51" s="459"/>
      <c r="P51" s="351"/>
      <c r="Q51" s="275"/>
      <c r="R51" s="275"/>
    </row>
    <row r="52" spans="1:18" x14ac:dyDescent="0.25">
      <c r="A52" s="25"/>
      <c r="B52" s="350"/>
      <c r="C52" s="351"/>
      <c r="D52" s="351"/>
      <c r="E52" s="351"/>
      <c r="F52" s="350"/>
      <c r="G52" s="351"/>
      <c r="H52" s="59"/>
      <c r="I52" s="459"/>
      <c r="J52" s="351"/>
      <c r="K52" s="351"/>
      <c r="L52" s="352"/>
      <c r="M52" s="353"/>
      <c r="N52" s="353"/>
      <c r="O52" s="459"/>
      <c r="P52" s="351"/>
      <c r="Q52" s="275"/>
      <c r="R52" s="275"/>
    </row>
    <row r="53" spans="1:18" x14ac:dyDescent="0.25">
      <c r="A53" s="25"/>
      <c r="B53" s="350"/>
      <c r="C53" s="351"/>
      <c r="D53" s="351"/>
      <c r="E53" s="351"/>
      <c r="F53" s="350"/>
      <c r="G53" s="351"/>
      <c r="H53" s="59"/>
      <c r="I53" s="459"/>
      <c r="J53" s="351"/>
      <c r="K53" s="351"/>
      <c r="L53" s="352"/>
      <c r="M53" s="353"/>
      <c r="N53" s="353"/>
      <c r="O53" s="459"/>
      <c r="P53" s="351"/>
      <c r="Q53" s="275"/>
      <c r="R53" s="275"/>
    </row>
    <row r="54" spans="1:18" x14ac:dyDescent="0.25">
      <c r="A54" s="25"/>
      <c r="B54" s="350"/>
      <c r="C54" s="351"/>
      <c r="D54" s="351"/>
      <c r="E54" s="351"/>
      <c r="F54" s="350"/>
      <c r="G54" s="351"/>
      <c r="H54" s="59"/>
      <c r="I54" s="459"/>
      <c r="J54" s="351"/>
      <c r="K54" s="351"/>
      <c r="L54" s="352"/>
      <c r="M54" s="353"/>
      <c r="N54" s="353"/>
      <c r="O54" s="459"/>
      <c r="P54" s="351"/>
      <c r="Q54" s="275"/>
      <c r="R54" s="275"/>
    </row>
    <row r="55" spans="1:18" x14ac:dyDescent="0.25">
      <c r="A55" s="25"/>
      <c r="B55" s="350"/>
      <c r="C55" s="351"/>
      <c r="D55" s="351"/>
      <c r="E55" s="351"/>
      <c r="F55" s="350"/>
      <c r="G55" s="351"/>
      <c r="H55" s="59"/>
      <c r="I55" s="459"/>
      <c r="J55" s="351"/>
      <c r="K55" s="351"/>
      <c r="L55" s="352"/>
      <c r="M55" s="353"/>
      <c r="N55" s="353"/>
      <c r="O55" s="459"/>
      <c r="P55" s="351"/>
      <c r="Q55" s="275"/>
      <c r="R55" s="275"/>
    </row>
    <row r="56" spans="1:18" x14ac:dyDescent="0.25">
      <c r="A56" s="25"/>
      <c r="B56" s="350"/>
      <c r="C56" s="351"/>
      <c r="D56" s="351"/>
      <c r="E56" s="351"/>
      <c r="F56" s="350"/>
      <c r="G56" s="351"/>
      <c r="H56" s="59"/>
      <c r="I56" s="459"/>
      <c r="J56" s="351"/>
      <c r="K56" s="351"/>
      <c r="L56" s="352"/>
      <c r="M56" s="353"/>
      <c r="N56" s="353"/>
      <c r="O56" s="459"/>
      <c r="P56" s="351"/>
      <c r="Q56" s="275"/>
      <c r="R56" s="275"/>
    </row>
    <row r="57" spans="1:18" s="34" customFormat="1" x14ac:dyDescent="0.25">
      <c r="A57" s="26"/>
      <c r="B57" s="350"/>
      <c r="C57" s="460"/>
      <c r="D57" s="460"/>
      <c r="E57" s="460"/>
      <c r="F57" s="70"/>
      <c r="G57" s="72"/>
      <c r="H57" s="59"/>
      <c r="I57" s="459"/>
      <c r="J57" s="351"/>
      <c r="K57" s="351"/>
      <c r="L57" s="352"/>
      <c r="M57" s="353"/>
      <c r="N57" s="353"/>
      <c r="O57" s="59"/>
      <c r="P57" s="133"/>
      <c r="Q57" s="275"/>
      <c r="R57" s="275"/>
    </row>
    <row r="58" spans="1:18" s="34" customFormat="1" x14ac:dyDescent="0.25">
      <c r="A58" s="26"/>
      <c r="B58" s="350"/>
      <c r="C58" s="460"/>
      <c r="D58" s="460"/>
      <c r="E58" s="460"/>
      <c r="F58" s="70"/>
      <c r="G58" s="72"/>
      <c r="H58" s="59"/>
      <c r="I58" s="459"/>
      <c r="J58" s="351"/>
      <c r="K58" s="351"/>
      <c r="L58" s="352"/>
      <c r="M58" s="353"/>
      <c r="N58" s="353"/>
      <c r="O58" s="59"/>
      <c r="P58" s="133"/>
      <c r="Q58" s="275"/>
      <c r="R58" s="275"/>
    </row>
    <row r="59" spans="1:18" s="34" customFormat="1" x14ac:dyDescent="0.25">
      <c r="A59" s="26"/>
      <c r="B59" s="350"/>
      <c r="C59" s="461"/>
      <c r="D59" s="461"/>
      <c r="E59" s="461"/>
      <c r="F59" s="70"/>
      <c r="G59" s="72"/>
      <c r="H59" s="59"/>
      <c r="I59" s="459"/>
      <c r="J59" s="351"/>
      <c r="K59" s="351"/>
      <c r="L59" s="352"/>
      <c r="M59" s="353"/>
      <c r="N59" s="353"/>
      <c r="O59" s="59"/>
      <c r="P59" s="133"/>
      <c r="Q59" s="275"/>
      <c r="R59" s="275"/>
    </row>
    <row r="60" spans="1:18" x14ac:dyDescent="0.25">
      <c r="A60" s="25"/>
      <c r="B60" s="350"/>
      <c r="C60" s="351"/>
      <c r="D60" s="351"/>
      <c r="E60" s="351"/>
      <c r="F60" s="350"/>
      <c r="G60" s="351"/>
      <c r="H60" s="59"/>
      <c r="I60" s="459"/>
      <c r="J60" s="351"/>
      <c r="K60" s="351"/>
      <c r="L60" s="352"/>
      <c r="M60" s="353"/>
      <c r="N60" s="353"/>
      <c r="O60" s="459"/>
      <c r="P60" s="351"/>
      <c r="Q60" s="275"/>
      <c r="R60" s="275"/>
    </row>
    <row r="61" spans="1:18" x14ac:dyDescent="0.25">
      <c r="A61" s="25"/>
      <c r="B61" s="350"/>
      <c r="C61" s="351"/>
      <c r="D61" s="351"/>
      <c r="E61" s="351"/>
      <c r="F61" s="350"/>
      <c r="G61" s="351"/>
      <c r="H61" s="59"/>
      <c r="I61" s="459"/>
      <c r="J61" s="351"/>
      <c r="K61" s="351"/>
      <c r="L61" s="352"/>
      <c r="M61" s="353"/>
      <c r="N61" s="353"/>
      <c r="O61" s="459"/>
      <c r="P61" s="351"/>
      <c r="Q61" s="275"/>
      <c r="R61" s="275"/>
    </row>
    <row r="62" spans="1:18" x14ac:dyDescent="0.25">
      <c r="A62" s="25"/>
      <c r="B62" s="350"/>
      <c r="C62" s="351"/>
      <c r="D62" s="351"/>
      <c r="E62" s="351"/>
      <c r="F62" s="350"/>
      <c r="G62" s="351"/>
      <c r="H62" s="59"/>
      <c r="I62" s="459"/>
      <c r="J62" s="351"/>
      <c r="K62" s="351"/>
      <c r="L62" s="352"/>
      <c r="M62" s="353"/>
      <c r="N62" s="353"/>
      <c r="O62" s="459"/>
      <c r="P62" s="351"/>
      <c r="Q62" s="275"/>
      <c r="R62" s="275"/>
    </row>
    <row r="63" spans="1:18" x14ac:dyDescent="0.25">
      <c r="A63" s="25"/>
      <c r="B63" s="350"/>
      <c r="C63" s="351"/>
      <c r="D63" s="351"/>
      <c r="E63" s="351"/>
      <c r="F63" s="350"/>
      <c r="G63" s="351"/>
      <c r="H63" s="59"/>
      <c r="I63" s="459"/>
      <c r="J63" s="351"/>
      <c r="K63" s="351"/>
      <c r="L63" s="352"/>
      <c r="M63" s="353"/>
      <c r="N63" s="353"/>
      <c r="O63" s="459"/>
      <c r="P63" s="351"/>
      <c r="Q63" s="275"/>
      <c r="R63" s="275"/>
    </row>
    <row r="64" spans="1:18" x14ac:dyDescent="0.25">
      <c r="A64" s="25"/>
      <c r="B64" s="350"/>
      <c r="C64" s="351"/>
      <c r="D64" s="351"/>
      <c r="E64" s="351"/>
      <c r="F64" s="350"/>
      <c r="G64" s="351"/>
      <c r="H64" s="59"/>
      <c r="I64" s="459"/>
      <c r="J64" s="351"/>
      <c r="K64" s="351"/>
      <c r="L64" s="352"/>
      <c r="M64" s="353"/>
      <c r="N64" s="353"/>
      <c r="O64" s="459"/>
      <c r="P64" s="351"/>
      <c r="Q64" s="275"/>
      <c r="R64" s="275"/>
    </row>
    <row r="65" spans="1:18" x14ac:dyDescent="0.25">
      <c r="A65" s="25"/>
      <c r="B65" s="350"/>
      <c r="C65" s="351"/>
      <c r="D65" s="351"/>
      <c r="E65" s="351"/>
      <c r="F65" s="350"/>
      <c r="G65" s="351"/>
      <c r="H65" s="59"/>
      <c r="I65" s="459"/>
      <c r="J65" s="351"/>
      <c r="K65" s="351"/>
      <c r="L65" s="352"/>
      <c r="M65" s="353"/>
      <c r="N65" s="353"/>
      <c r="O65" s="459"/>
      <c r="P65" s="351"/>
      <c r="Q65" s="275"/>
      <c r="R65" s="275"/>
    </row>
    <row r="66" spans="1:18" x14ac:dyDescent="0.25">
      <c r="A66" s="25"/>
      <c r="B66" s="350"/>
      <c r="C66" s="351"/>
      <c r="D66" s="351"/>
      <c r="E66" s="351"/>
      <c r="F66" s="350"/>
      <c r="G66" s="351"/>
      <c r="H66" s="59"/>
      <c r="I66" s="459"/>
      <c r="J66" s="351"/>
      <c r="K66" s="351"/>
      <c r="L66" s="352"/>
      <c r="M66" s="353"/>
      <c r="N66" s="353"/>
      <c r="O66" s="459"/>
      <c r="P66" s="351"/>
      <c r="Q66" s="275"/>
      <c r="R66" s="275"/>
    </row>
    <row r="67" spans="1:18" x14ac:dyDescent="0.25">
      <c r="A67" s="25"/>
      <c r="B67" s="350"/>
      <c r="C67" s="351"/>
      <c r="D67" s="351"/>
      <c r="E67" s="351"/>
      <c r="F67" s="350"/>
      <c r="G67" s="351"/>
      <c r="H67" s="59"/>
      <c r="I67" s="459"/>
      <c r="J67" s="351"/>
      <c r="K67" s="351"/>
      <c r="L67" s="352"/>
      <c r="M67" s="353"/>
      <c r="N67" s="353"/>
      <c r="O67" s="459"/>
      <c r="P67" s="351"/>
      <c r="Q67" s="275"/>
      <c r="R67" s="275"/>
    </row>
    <row r="68" spans="1:18" x14ac:dyDescent="0.25">
      <c r="A68" s="25"/>
      <c r="B68" s="350"/>
      <c r="C68" s="351"/>
      <c r="D68" s="351"/>
      <c r="E68" s="351"/>
      <c r="F68" s="350"/>
      <c r="G68" s="351"/>
      <c r="H68" s="59"/>
      <c r="I68" s="459"/>
      <c r="J68" s="351"/>
      <c r="K68" s="351"/>
      <c r="L68" s="352"/>
      <c r="M68" s="353"/>
      <c r="N68" s="353"/>
      <c r="O68" s="459"/>
      <c r="P68" s="351"/>
      <c r="Q68" s="275"/>
      <c r="R68" s="275"/>
    </row>
    <row r="69" spans="1:18" x14ac:dyDescent="0.25">
      <c r="A69" s="25"/>
      <c r="B69" s="350"/>
      <c r="C69" s="351"/>
      <c r="D69" s="351"/>
      <c r="E69" s="351"/>
      <c r="F69" s="350"/>
      <c r="G69" s="351"/>
      <c r="H69" s="59"/>
      <c r="I69" s="459"/>
      <c r="J69" s="351"/>
      <c r="K69" s="351"/>
      <c r="L69" s="352"/>
      <c r="M69" s="353"/>
      <c r="N69" s="353"/>
      <c r="O69" s="459"/>
      <c r="P69" s="351"/>
      <c r="Q69" s="275"/>
      <c r="R69" s="275"/>
    </row>
    <row r="70" spans="1:18" x14ac:dyDescent="0.25">
      <c r="A70" s="25"/>
      <c r="B70" s="350"/>
      <c r="C70" s="351"/>
      <c r="D70" s="351"/>
      <c r="E70" s="351"/>
      <c r="F70" s="350"/>
      <c r="G70" s="351"/>
      <c r="H70" s="59"/>
      <c r="I70" s="459"/>
      <c r="J70" s="351"/>
      <c r="K70" s="351"/>
      <c r="L70" s="352"/>
      <c r="M70" s="353"/>
      <c r="N70" s="353"/>
      <c r="O70" s="459"/>
      <c r="P70" s="351"/>
      <c r="Q70" s="275"/>
      <c r="R70" s="275"/>
    </row>
    <row r="71" spans="1:18" x14ac:dyDescent="0.25">
      <c r="A71" s="25"/>
      <c r="B71" s="350"/>
      <c r="C71" s="351"/>
      <c r="D71" s="351"/>
      <c r="E71" s="351"/>
      <c r="F71" s="350"/>
      <c r="G71" s="351"/>
      <c r="H71" s="59"/>
      <c r="I71" s="459"/>
      <c r="J71" s="351"/>
      <c r="K71" s="351"/>
      <c r="L71" s="352"/>
      <c r="M71" s="353"/>
      <c r="N71" s="353"/>
      <c r="O71" s="459"/>
      <c r="P71" s="351"/>
      <c r="Q71" s="275"/>
      <c r="R71" s="275"/>
    </row>
    <row r="72" spans="1:18" x14ac:dyDescent="0.25">
      <c r="O72" s="27"/>
      <c r="P72" s="27"/>
      <c r="Q72" s="27"/>
      <c r="R72" s="27"/>
    </row>
  </sheetData>
  <mergeCells count="373">
    <mergeCell ref="Q64:R64"/>
    <mergeCell ref="Q65:R65"/>
    <mergeCell ref="Q66:R66"/>
    <mergeCell ref="Q67:R67"/>
    <mergeCell ref="Q68:R68"/>
    <mergeCell ref="Q69:R69"/>
    <mergeCell ref="Q70:R70"/>
    <mergeCell ref="Q71:R71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D8:I8"/>
    <mergeCell ref="D9:I9"/>
    <mergeCell ref="A10:G10"/>
    <mergeCell ref="I10:K10"/>
    <mergeCell ref="L10:N10"/>
    <mergeCell ref="O10:P10"/>
    <mergeCell ref="A1:F2"/>
    <mergeCell ref="J2:L3"/>
    <mergeCell ref="N2:O3"/>
    <mergeCell ref="A3:D4"/>
    <mergeCell ref="A5:C5"/>
    <mergeCell ref="C7:J7"/>
    <mergeCell ref="B11:E11"/>
    <mergeCell ref="F11:G11"/>
    <mergeCell ref="I11:K11"/>
    <mergeCell ref="L11:N11"/>
    <mergeCell ref="O11:P11"/>
    <mergeCell ref="B12:E12"/>
    <mergeCell ref="F12:G12"/>
    <mergeCell ref="I12:K12"/>
    <mergeCell ref="L12:N12"/>
    <mergeCell ref="O12:P12"/>
    <mergeCell ref="B13:E13"/>
    <mergeCell ref="F13:G13"/>
    <mergeCell ref="I13:K13"/>
    <mergeCell ref="L13:N13"/>
    <mergeCell ref="O13:P13"/>
    <mergeCell ref="B14:E14"/>
    <mergeCell ref="F14:G14"/>
    <mergeCell ref="I14:K14"/>
    <mergeCell ref="L14:N14"/>
    <mergeCell ref="O14:P14"/>
    <mergeCell ref="B15:E15"/>
    <mergeCell ref="F15:G15"/>
    <mergeCell ref="I15:K15"/>
    <mergeCell ref="L15:N15"/>
    <mergeCell ref="O15:P15"/>
    <mergeCell ref="B16:E16"/>
    <mergeCell ref="F16:G16"/>
    <mergeCell ref="I16:K16"/>
    <mergeCell ref="L16:N16"/>
    <mergeCell ref="O16:P16"/>
    <mergeCell ref="B19:E19"/>
    <mergeCell ref="F19:G19"/>
    <mergeCell ref="I19:K19"/>
    <mergeCell ref="L19:N19"/>
    <mergeCell ref="O19:P19"/>
    <mergeCell ref="B17:E17"/>
    <mergeCell ref="F17:G17"/>
    <mergeCell ref="I17:K17"/>
    <mergeCell ref="L17:N17"/>
    <mergeCell ref="O17:P17"/>
    <mergeCell ref="B18:E18"/>
    <mergeCell ref="F18:G18"/>
    <mergeCell ref="I18:K18"/>
    <mergeCell ref="L18:N18"/>
    <mergeCell ref="O18:P18"/>
    <mergeCell ref="B21:E21"/>
    <mergeCell ref="F21:G21"/>
    <mergeCell ref="I21:K21"/>
    <mergeCell ref="L21:N21"/>
    <mergeCell ref="O21:P21"/>
    <mergeCell ref="B20:E20"/>
    <mergeCell ref="F20:G20"/>
    <mergeCell ref="I20:K20"/>
    <mergeCell ref="L20:N20"/>
    <mergeCell ref="O20:P20"/>
    <mergeCell ref="B24:E24"/>
    <mergeCell ref="F24:G24"/>
    <mergeCell ref="I24:K24"/>
    <mergeCell ref="L24:N24"/>
    <mergeCell ref="O24:P24"/>
    <mergeCell ref="B22:E22"/>
    <mergeCell ref="F22:G22"/>
    <mergeCell ref="I22:K22"/>
    <mergeCell ref="L22:N22"/>
    <mergeCell ref="O22:P22"/>
    <mergeCell ref="B23:E23"/>
    <mergeCell ref="F23:G23"/>
    <mergeCell ref="I23:K23"/>
    <mergeCell ref="L23:N23"/>
    <mergeCell ref="O23:P23"/>
    <mergeCell ref="B27:E27"/>
    <mergeCell ref="F27:G27"/>
    <mergeCell ref="I27:K27"/>
    <mergeCell ref="L27:N27"/>
    <mergeCell ref="O27:P27"/>
    <mergeCell ref="B25:E25"/>
    <mergeCell ref="F25:G25"/>
    <mergeCell ref="I25:K25"/>
    <mergeCell ref="L25:N25"/>
    <mergeCell ref="O25:P25"/>
    <mergeCell ref="B26:E26"/>
    <mergeCell ref="F26:G26"/>
    <mergeCell ref="I26:K26"/>
    <mergeCell ref="L26:N26"/>
    <mergeCell ref="O26:P26"/>
    <mergeCell ref="B29:E29"/>
    <mergeCell ref="F29:G29"/>
    <mergeCell ref="I29:K29"/>
    <mergeCell ref="L29:N29"/>
    <mergeCell ref="O29:P29"/>
    <mergeCell ref="B28:E28"/>
    <mergeCell ref="F28:G28"/>
    <mergeCell ref="I28:K28"/>
    <mergeCell ref="L28:N28"/>
    <mergeCell ref="O28:P28"/>
    <mergeCell ref="B32:E32"/>
    <mergeCell ref="F32:G32"/>
    <mergeCell ref="I32:K32"/>
    <mergeCell ref="L32:N32"/>
    <mergeCell ref="O32:P32"/>
    <mergeCell ref="B30:E30"/>
    <mergeCell ref="F30:G30"/>
    <mergeCell ref="I30:K30"/>
    <mergeCell ref="L30:N30"/>
    <mergeCell ref="O30:P30"/>
    <mergeCell ref="B31:E31"/>
    <mergeCell ref="F31:G31"/>
    <mergeCell ref="I31:K31"/>
    <mergeCell ref="L31:N31"/>
    <mergeCell ref="O31:P31"/>
    <mergeCell ref="B34:E34"/>
    <mergeCell ref="F34:G34"/>
    <mergeCell ref="I34:K34"/>
    <mergeCell ref="L34:N34"/>
    <mergeCell ref="O34:P34"/>
    <mergeCell ref="B33:E33"/>
    <mergeCell ref="F33:G33"/>
    <mergeCell ref="I33:K33"/>
    <mergeCell ref="L33:N33"/>
    <mergeCell ref="O33:P33"/>
    <mergeCell ref="B36:E36"/>
    <mergeCell ref="F36:G36"/>
    <mergeCell ref="I36:K36"/>
    <mergeCell ref="L36:N36"/>
    <mergeCell ref="O36:P36"/>
    <mergeCell ref="B35:E35"/>
    <mergeCell ref="F35:G35"/>
    <mergeCell ref="I35:K35"/>
    <mergeCell ref="L35:N35"/>
    <mergeCell ref="O35:P35"/>
    <mergeCell ref="B37:E37"/>
    <mergeCell ref="F37:G37"/>
    <mergeCell ref="I37:K37"/>
    <mergeCell ref="L37:N37"/>
    <mergeCell ref="O37:P37"/>
    <mergeCell ref="B38:E38"/>
    <mergeCell ref="F38:G38"/>
    <mergeCell ref="I38:K38"/>
    <mergeCell ref="L38:N38"/>
    <mergeCell ref="O38:P38"/>
    <mergeCell ref="B40:E40"/>
    <mergeCell ref="F40:G40"/>
    <mergeCell ref="I40:K40"/>
    <mergeCell ref="L40:N40"/>
    <mergeCell ref="O40:P40"/>
    <mergeCell ref="B39:E39"/>
    <mergeCell ref="F39:G39"/>
    <mergeCell ref="I39:K39"/>
    <mergeCell ref="L39:N39"/>
    <mergeCell ref="O39:P39"/>
    <mergeCell ref="B42:E42"/>
    <mergeCell ref="F42:G42"/>
    <mergeCell ref="I42:K42"/>
    <mergeCell ref="L42:N42"/>
    <mergeCell ref="O42:P42"/>
    <mergeCell ref="B41:E41"/>
    <mergeCell ref="F41:G41"/>
    <mergeCell ref="I41:K41"/>
    <mergeCell ref="L41:N41"/>
    <mergeCell ref="O41:P41"/>
    <mergeCell ref="B44:E44"/>
    <mergeCell ref="F44:G44"/>
    <mergeCell ref="I44:K44"/>
    <mergeCell ref="L44:N44"/>
    <mergeCell ref="O44:P44"/>
    <mergeCell ref="B43:E43"/>
    <mergeCell ref="F43:G43"/>
    <mergeCell ref="I43:K43"/>
    <mergeCell ref="L43:N43"/>
    <mergeCell ref="O43:P43"/>
    <mergeCell ref="B46:E46"/>
    <mergeCell ref="F46:G46"/>
    <mergeCell ref="I46:K46"/>
    <mergeCell ref="L46:N46"/>
    <mergeCell ref="O46:P46"/>
    <mergeCell ref="B45:E45"/>
    <mergeCell ref="F45:G45"/>
    <mergeCell ref="I45:K45"/>
    <mergeCell ref="L45:N45"/>
    <mergeCell ref="O45:P45"/>
    <mergeCell ref="B49:E49"/>
    <mergeCell ref="F49:G49"/>
    <mergeCell ref="I49:K49"/>
    <mergeCell ref="L49:N49"/>
    <mergeCell ref="O49:P49"/>
    <mergeCell ref="B47:E47"/>
    <mergeCell ref="F47:G47"/>
    <mergeCell ref="I47:K47"/>
    <mergeCell ref="L47:N47"/>
    <mergeCell ref="O47:P47"/>
    <mergeCell ref="B48:E48"/>
    <mergeCell ref="F48:G48"/>
    <mergeCell ref="I48:K48"/>
    <mergeCell ref="L48:N48"/>
    <mergeCell ref="O48:P48"/>
    <mergeCell ref="B51:E51"/>
    <mergeCell ref="F51:G51"/>
    <mergeCell ref="I51:K51"/>
    <mergeCell ref="L51:N51"/>
    <mergeCell ref="O51:P51"/>
    <mergeCell ref="B50:E50"/>
    <mergeCell ref="F50:G50"/>
    <mergeCell ref="I50:K50"/>
    <mergeCell ref="L50:N50"/>
    <mergeCell ref="O50:P50"/>
    <mergeCell ref="B53:E53"/>
    <mergeCell ref="F53:G53"/>
    <mergeCell ref="I53:K53"/>
    <mergeCell ref="L53:N53"/>
    <mergeCell ref="O53:P53"/>
    <mergeCell ref="B52:E52"/>
    <mergeCell ref="F52:G52"/>
    <mergeCell ref="I52:K52"/>
    <mergeCell ref="L52:N52"/>
    <mergeCell ref="O52:P52"/>
    <mergeCell ref="B56:E56"/>
    <mergeCell ref="F56:G56"/>
    <mergeCell ref="I56:K56"/>
    <mergeCell ref="L56:N56"/>
    <mergeCell ref="O56:P56"/>
    <mergeCell ref="B54:E54"/>
    <mergeCell ref="F54:G54"/>
    <mergeCell ref="I54:K54"/>
    <mergeCell ref="L54:N54"/>
    <mergeCell ref="O54:P54"/>
    <mergeCell ref="B55:E55"/>
    <mergeCell ref="F55:G55"/>
    <mergeCell ref="I55:K55"/>
    <mergeCell ref="L55:N55"/>
    <mergeCell ref="O55:P55"/>
    <mergeCell ref="B60:E60"/>
    <mergeCell ref="F60:G60"/>
    <mergeCell ref="I60:K60"/>
    <mergeCell ref="L60:N60"/>
    <mergeCell ref="O60:P60"/>
    <mergeCell ref="B57:E57"/>
    <mergeCell ref="B58:E58"/>
    <mergeCell ref="B59:E59"/>
    <mergeCell ref="I57:K57"/>
    <mergeCell ref="I58:K58"/>
    <mergeCell ref="I59:K59"/>
    <mergeCell ref="L57:N57"/>
    <mergeCell ref="L58:N58"/>
    <mergeCell ref="L59:N59"/>
    <mergeCell ref="B61:E61"/>
    <mergeCell ref="F61:G61"/>
    <mergeCell ref="I61:K61"/>
    <mergeCell ref="L61:N61"/>
    <mergeCell ref="O61:P61"/>
    <mergeCell ref="B62:E62"/>
    <mergeCell ref="F62:G62"/>
    <mergeCell ref="I62:K62"/>
    <mergeCell ref="L62:N62"/>
    <mergeCell ref="O62:P62"/>
    <mergeCell ref="B64:E64"/>
    <mergeCell ref="F64:G64"/>
    <mergeCell ref="I64:K64"/>
    <mergeCell ref="L64:N64"/>
    <mergeCell ref="O64:P64"/>
    <mergeCell ref="B63:E63"/>
    <mergeCell ref="F63:G63"/>
    <mergeCell ref="I63:K63"/>
    <mergeCell ref="L63:N63"/>
    <mergeCell ref="O63:P63"/>
    <mergeCell ref="B67:E67"/>
    <mergeCell ref="F67:G67"/>
    <mergeCell ref="I67:K67"/>
    <mergeCell ref="L67:N67"/>
    <mergeCell ref="O67:P67"/>
    <mergeCell ref="B65:E65"/>
    <mergeCell ref="F65:G65"/>
    <mergeCell ref="I65:K65"/>
    <mergeCell ref="L65:N65"/>
    <mergeCell ref="O65:P65"/>
    <mergeCell ref="B66:E66"/>
    <mergeCell ref="F66:G66"/>
    <mergeCell ref="I66:K66"/>
    <mergeCell ref="L66:N66"/>
    <mergeCell ref="O66:P66"/>
    <mergeCell ref="B68:E68"/>
    <mergeCell ref="F68:G68"/>
    <mergeCell ref="I68:K68"/>
    <mergeCell ref="L68:N68"/>
    <mergeCell ref="O68:P68"/>
    <mergeCell ref="B69:E69"/>
    <mergeCell ref="F69:G69"/>
    <mergeCell ref="I69:K69"/>
    <mergeCell ref="L69:N69"/>
    <mergeCell ref="O69:P69"/>
    <mergeCell ref="B70:E70"/>
    <mergeCell ref="F70:G70"/>
    <mergeCell ref="I70:K70"/>
    <mergeCell ref="L70:N70"/>
    <mergeCell ref="O70:P70"/>
    <mergeCell ref="B71:E71"/>
    <mergeCell ref="F71:G71"/>
    <mergeCell ref="I71:K71"/>
    <mergeCell ref="L71:N71"/>
    <mergeCell ref="O71:P71"/>
  </mergeCells>
  <pageMargins left="0.7" right="0.7" top="0.75" bottom="0.75" header="0.3" footer="0.3"/>
  <pageSetup paperSize="8" scale="8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workbookViewId="0">
      <selection activeCell="L61" sqref="L61:N61"/>
    </sheetView>
  </sheetViews>
  <sheetFormatPr defaultRowHeight="15" x14ac:dyDescent="0.25"/>
  <cols>
    <col min="8" max="8" width="10" bestFit="1" customWidth="1"/>
    <col min="10" max="10" width="8" customWidth="1"/>
    <col min="11" max="11" width="3.5703125" hidden="1" customWidth="1"/>
  </cols>
  <sheetData>
    <row r="1" spans="1:18" x14ac:dyDescent="0.25">
      <c r="A1" s="280" t="s">
        <v>0</v>
      </c>
      <c r="B1" s="264"/>
      <c r="C1" s="264"/>
      <c r="D1" s="264"/>
      <c r="E1" s="264"/>
      <c r="F1" s="264"/>
    </row>
    <row r="2" spans="1:18" x14ac:dyDescent="0.25">
      <c r="A2" s="264"/>
      <c r="B2" s="264"/>
      <c r="C2" s="264"/>
      <c r="D2" s="264"/>
      <c r="E2" s="264"/>
      <c r="F2" s="264"/>
      <c r="J2" s="281"/>
      <c r="K2" s="264"/>
      <c r="L2" s="264"/>
      <c r="N2" s="282"/>
      <c r="O2" s="264"/>
    </row>
    <row r="3" spans="1:18" x14ac:dyDescent="0.25">
      <c r="A3" s="280" t="s">
        <v>1</v>
      </c>
      <c r="B3" s="264"/>
      <c r="C3" s="264"/>
      <c r="D3" s="264"/>
      <c r="J3" s="264"/>
      <c r="K3" s="264"/>
      <c r="L3" s="264"/>
      <c r="N3" s="264"/>
      <c r="O3" s="264"/>
    </row>
    <row r="4" spans="1:18" x14ac:dyDescent="0.25">
      <c r="A4" s="264"/>
      <c r="B4" s="264"/>
      <c r="C4" s="264"/>
      <c r="D4" s="264"/>
    </row>
    <row r="5" spans="1:18" x14ac:dyDescent="0.25">
      <c r="A5" s="280" t="s">
        <v>2</v>
      </c>
      <c r="B5" s="264"/>
      <c r="C5" s="264"/>
    </row>
    <row r="7" spans="1:18" x14ac:dyDescent="0.25">
      <c r="C7" s="279" t="s">
        <v>3</v>
      </c>
      <c r="D7" s="264"/>
      <c r="E7" s="264"/>
      <c r="F7" s="264"/>
      <c r="G7" s="264"/>
      <c r="H7" s="264"/>
      <c r="I7" s="264"/>
      <c r="J7" s="264"/>
    </row>
    <row r="8" spans="1:18" ht="15.75" thickBot="1" x14ac:dyDescent="0.3">
      <c r="D8" s="512" t="s">
        <v>165</v>
      </c>
      <c r="E8" s="512"/>
      <c r="F8" s="512"/>
      <c r="G8" s="512"/>
      <c r="H8" s="512"/>
      <c r="I8" s="512"/>
    </row>
    <row r="9" spans="1:18" ht="16.5" thickTop="1" thickBot="1" x14ac:dyDescent="0.3">
      <c r="C9" s="513" t="s">
        <v>250</v>
      </c>
      <c r="D9" s="454"/>
      <c r="E9" s="454"/>
      <c r="F9" s="454"/>
      <c r="G9" s="454"/>
      <c r="H9" s="454"/>
      <c r="I9" s="454"/>
    </row>
    <row r="10" spans="1:18" s="47" customFormat="1" ht="34.5" customHeight="1" thickBot="1" x14ac:dyDescent="0.3">
      <c r="A10" s="428" t="s">
        <v>5</v>
      </c>
      <c r="B10" s="429"/>
      <c r="C10" s="429"/>
      <c r="D10" s="429"/>
      <c r="E10" s="429"/>
      <c r="F10" s="429"/>
      <c r="G10" s="429"/>
      <c r="H10" s="161" t="s">
        <v>214</v>
      </c>
      <c r="I10" s="483" t="s">
        <v>215</v>
      </c>
      <c r="J10" s="484"/>
      <c r="K10" s="484"/>
      <c r="L10" s="485" t="s">
        <v>205</v>
      </c>
      <c r="M10" s="484"/>
      <c r="N10" s="484"/>
      <c r="O10" s="486" t="s">
        <v>209</v>
      </c>
      <c r="P10" s="437"/>
      <c r="Q10" s="486" t="s">
        <v>210</v>
      </c>
      <c r="R10" s="437"/>
    </row>
    <row r="11" spans="1:18" ht="16.5" customHeight="1" thickTop="1" thickBot="1" x14ac:dyDescent="0.3">
      <c r="A11" s="16" t="s">
        <v>6</v>
      </c>
      <c r="B11" s="509" t="s">
        <v>7</v>
      </c>
      <c r="C11" s="510"/>
      <c r="D11" s="510"/>
      <c r="E11" s="510"/>
      <c r="F11" s="509"/>
      <c r="G11" s="510"/>
      <c r="H11" s="217" t="s">
        <v>8</v>
      </c>
      <c r="I11" s="511" t="s">
        <v>221</v>
      </c>
      <c r="J11" s="510"/>
      <c r="K11" s="510"/>
      <c r="L11" s="511" t="s">
        <v>10</v>
      </c>
      <c r="M11" s="510"/>
      <c r="N11" s="510"/>
      <c r="O11" s="476" t="s">
        <v>217</v>
      </c>
      <c r="P11" s="477"/>
      <c r="Q11" s="514" t="s">
        <v>202</v>
      </c>
      <c r="R11" s="515"/>
    </row>
    <row r="12" spans="1:18" ht="15.75" thickTop="1" x14ac:dyDescent="0.25">
      <c r="A12" s="17"/>
      <c r="B12" s="382" t="s">
        <v>15</v>
      </c>
      <c r="C12" s="383"/>
      <c r="D12" s="383"/>
      <c r="E12" s="383"/>
      <c r="F12" s="382"/>
      <c r="G12" s="383"/>
      <c r="H12" s="214">
        <v>2666886</v>
      </c>
      <c r="I12" s="478">
        <v>3437100</v>
      </c>
      <c r="J12" s="383"/>
      <c r="K12" s="383"/>
      <c r="L12" s="384">
        <f>SUM(L13+L58)</f>
        <v>3292612.2800000003</v>
      </c>
      <c r="M12" s="385"/>
      <c r="N12" s="385"/>
      <c r="O12" s="520">
        <f>L12/H12</f>
        <v>1.2346280568423249</v>
      </c>
      <c r="P12" s="520"/>
      <c r="Q12" s="516">
        <f t="shared" ref="Q12:Q13" si="0">L12/I12</f>
        <v>0.95796231706962276</v>
      </c>
      <c r="R12" s="517"/>
    </row>
    <row r="13" spans="1:18" x14ac:dyDescent="0.25">
      <c r="A13" s="119" t="s">
        <v>16</v>
      </c>
      <c r="B13" s="501" t="s">
        <v>17</v>
      </c>
      <c r="C13" s="502"/>
      <c r="D13" s="502"/>
      <c r="E13" s="502"/>
      <c r="F13" s="501"/>
      <c r="G13" s="502"/>
      <c r="H13" s="216">
        <v>2400091.0099999998</v>
      </c>
      <c r="I13" s="503">
        <f>SUM(I14+I22+I51)</f>
        <v>3337100</v>
      </c>
      <c r="J13" s="502"/>
      <c r="K13" s="502"/>
      <c r="L13" s="504">
        <f>SUM(L14+L22+L51+L55)</f>
        <v>3191645.79</v>
      </c>
      <c r="M13" s="505"/>
      <c r="N13" s="505"/>
      <c r="O13" s="506">
        <f>L13/H13</f>
        <v>1.3298019853005492</v>
      </c>
      <c r="P13" s="507"/>
      <c r="Q13" s="518">
        <f>L13/I13</f>
        <v>0.95641299032093741</v>
      </c>
      <c r="R13" s="519"/>
    </row>
    <row r="14" spans="1:18" x14ac:dyDescent="0.25">
      <c r="A14" s="119" t="s">
        <v>58</v>
      </c>
      <c r="B14" s="501" t="s">
        <v>59</v>
      </c>
      <c r="C14" s="502"/>
      <c r="D14" s="502"/>
      <c r="E14" s="502"/>
      <c r="F14" s="501"/>
      <c r="G14" s="502"/>
      <c r="H14" s="216">
        <v>1842277.4</v>
      </c>
      <c r="I14" s="503">
        <f>SUM(I15+I18+I20)</f>
        <v>2838000</v>
      </c>
      <c r="J14" s="502"/>
      <c r="K14" s="502"/>
      <c r="L14" s="504">
        <f>SUM(L15+L18+L20)</f>
        <v>2748578.11</v>
      </c>
      <c r="M14" s="505"/>
      <c r="N14" s="505"/>
      <c r="O14" s="506">
        <f>L14/H14</f>
        <v>1.491945843769239</v>
      </c>
      <c r="P14" s="507"/>
      <c r="Q14" s="518">
        <f>L14/I14</f>
        <v>0.96849122973925295</v>
      </c>
      <c r="R14" s="519"/>
    </row>
    <row r="15" spans="1:18" x14ac:dyDescent="0.25">
      <c r="A15" s="119" t="s">
        <v>60</v>
      </c>
      <c r="B15" s="501" t="s">
        <v>61</v>
      </c>
      <c r="C15" s="502"/>
      <c r="D15" s="502"/>
      <c r="E15" s="502"/>
      <c r="F15" s="501"/>
      <c r="G15" s="502"/>
      <c r="H15" s="216">
        <v>1500687.76</v>
      </c>
      <c r="I15" s="503">
        <f>SUM(I16+I17)</f>
        <v>2369000</v>
      </c>
      <c r="J15" s="502"/>
      <c r="K15" s="502"/>
      <c r="L15" s="504">
        <f>SUM(L16+L17)</f>
        <v>2268014.52</v>
      </c>
      <c r="M15" s="505"/>
      <c r="N15" s="505"/>
      <c r="O15" s="506">
        <f t="shared" ref="O15:O19" si="1">L15/H15</f>
        <v>1.5113167312032985</v>
      </c>
      <c r="P15" s="507"/>
      <c r="Q15" s="518">
        <f t="shared" ref="Q15:Q28" si="2">L15/I15</f>
        <v>0.9573721063739975</v>
      </c>
      <c r="R15" s="519"/>
    </row>
    <row r="16" spans="1:18" x14ac:dyDescent="0.25">
      <c r="A16" s="119" t="s">
        <v>62</v>
      </c>
      <c r="B16" s="501" t="s">
        <v>63</v>
      </c>
      <c r="C16" s="502"/>
      <c r="D16" s="502"/>
      <c r="E16" s="502"/>
      <c r="F16" s="501"/>
      <c r="G16" s="502"/>
      <c r="H16" s="216">
        <v>1453811.58</v>
      </c>
      <c r="I16" s="503">
        <v>2287000</v>
      </c>
      <c r="J16" s="502"/>
      <c r="K16" s="502"/>
      <c r="L16" s="504">
        <v>2187789.52</v>
      </c>
      <c r="M16" s="505"/>
      <c r="N16" s="505"/>
      <c r="O16" s="506">
        <f t="shared" si="1"/>
        <v>1.5048645574827515</v>
      </c>
      <c r="P16" s="507"/>
      <c r="Q16" s="518">
        <f t="shared" si="2"/>
        <v>0.95661981635330129</v>
      </c>
      <c r="R16" s="519"/>
    </row>
    <row r="17" spans="1:18" x14ac:dyDescent="0.25">
      <c r="A17" s="119" t="s">
        <v>64</v>
      </c>
      <c r="B17" s="501" t="s">
        <v>65</v>
      </c>
      <c r="C17" s="502"/>
      <c r="D17" s="502"/>
      <c r="E17" s="502"/>
      <c r="F17" s="501"/>
      <c r="G17" s="502"/>
      <c r="H17" s="216">
        <v>46876.18</v>
      </c>
      <c r="I17" s="503">
        <v>82000</v>
      </c>
      <c r="J17" s="502"/>
      <c r="K17" s="502"/>
      <c r="L17" s="504">
        <v>80225</v>
      </c>
      <c r="M17" s="505"/>
      <c r="N17" s="505"/>
      <c r="O17" s="506">
        <f t="shared" si="1"/>
        <v>1.7114235844303012</v>
      </c>
      <c r="P17" s="507"/>
      <c r="Q17" s="518">
        <f t="shared" si="2"/>
        <v>0.9783536585365854</v>
      </c>
      <c r="R17" s="519"/>
    </row>
    <row r="18" spans="1:18" x14ac:dyDescent="0.25">
      <c r="A18" s="119" t="s">
        <v>66</v>
      </c>
      <c r="B18" s="501" t="s">
        <v>67</v>
      </c>
      <c r="C18" s="502"/>
      <c r="D18" s="502"/>
      <c r="E18" s="502"/>
      <c r="F18" s="501"/>
      <c r="G18" s="502"/>
      <c r="H18" s="216">
        <v>102265.96</v>
      </c>
      <c r="I18" s="503">
        <v>89000</v>
      </c>
      <c r="J18" s="502"/>
      <c r="K18" s="502"/>
      <c r="L18" s="504">
        <f>SUM(L19)</f>
        <v>129605.3</v>
      </c>
      <c r="M18" s="505"/>
      <c r="N18" s="505"/>
      <c r="O18" s="506">
        <f t="shared" si="1"/>
        <v>1.2673356804160445</v>
      </c>
      <c r="P18" s="507"/>
      <c r="Q18" s="518">
        <f t="shared" si="2"/>
        <v>1.4562393258426967</v>
      </c>
      <c r="R18" s="519"/>
    </row>
    <row r="19" spans="1:18" x14ac:dyDescent="0.25">
      <c r="A19" s="119" t="s">
        <v>68</v>
      </c>
      <c r="B19" s="501" t="s">
        <v>67</v>
      </c>
      <c r="C19" s="502"/>
      <c r="D19" s="502"/>
      <c r="E19" s="502"/>
      <c r="F19" s="501"/>
      <c r="G19" s="502"/>
      <c r="H19" s="216">
        <v>102265.96</v>
      </c>
      <c r="I19" s="503">
        <v>89000</v>
      </c>
      <c r="J19" s="502"/>
      <c r="K19" s="502"/>
      <c r="L19" s="504">
        <v>129605.3</v>
      </c>
      <c r="M19" s="505"/>
      <c r="N19" s="505"/>
      <c r="O19" s="506">
        <f t="shared" si="1"/>
        <v>1.2673356804160445</v>
      </c>
      <c r="P19" s="507"/>
      <c r="Q19" s="518">
        <f t="shared" si="2"/>
        <v>1.4562393258426967</v>
      </c>
      <c r="R19" s="519"/>
    </row>
    <row r="20" spans="1:18" x14ac:dyDescent="0.25">
      <c r="A20" s="119" t="s">
        <v>69</v>
      </c>
      <c r="B20" s="501" t="s">
        <v>70</v>
      </c>
      <c r="C20" s="502"/>
      <c r="D20" s="502"/>
      <c r="E20" s="502"/>
      <c r="F20" s="501"/>
      <c r="G20" s="502"/>
      <c r="H20" s="216">
        <v>239323.68</v>
      </c>
      <c r="I20" s="503">
        <v>380000</v>
      </c>
      <c r="J20" s="502"/>
      <c r="K20" s="502"/>
      <c r="L20" s="504">
        <v>350958.29</v>
      </c>
      <c r="M20" s="505"/>
      <c r="N20" s="505"/>
      <c r="O20" s="506">
        <f t="shared" ref="O20:O28" si="3">L20/H20</f>
        <v>1.4664586889187061</v>
      </c>
      <c r="P20" s="507"/>
      <c r="Q20" s="518">
        <f t="shared" si="2"/>
        <v>0.92357444736842098</v>
      </c>
      <c r="R20" s="519"/>
    </row>
    <row r="21" spans="1:18" x14ac:dyDescent="0.25">
      <c r="A21" s="119" t="s">
        <v>71</v>
      </c>
      <c r="B21" s="501" t="s">
        <v>72</v>
      </c>
      <c r="C21" s="502"/>
      <c r="D21" s="502"/>
      <c r="E21" s="502"/>
      <c r="F21" s="501"/>
      <c r="G21" s="502"/>
      <c r="H21" s="216">
        <v>239323.68</v>
      </c>
      <c r="I21" s="503">
        <v>380000</v>
      </c>
      <c r="J21" s="502"/>
      <c r="K21" s="502"/>
      <c r="L21" s="504">
        <v>350958.29</v>
      </c>
      <c r="M21" s="505"/>
      <c r="N21" s="505"/>
      <c r="O21" s="506">
        <f t="shared" si="3"/>
        <v>1.4664586889187061</v>
      </c>
      <c r="P21" s="507"/>
      <c r="Q21" s="518">
        <f t="shared" si="2"/>
        <v>0.92357444736842098</v>
      </c>
      <c r="R21" s="519"/>
    </row>
    <row r="22" spans="1:18" x14ac:dyDescent="0.25">
      <c r="A22" s="119" t="s">
        <v>73</v>
      </c>
      <c r="B22" s="501" t="s">
        <v>74</v>
      </c>
      <c r="C22" s="502"/>
      <c r="D22" s="502"/>
      <c r="E22" s="502"/>
      <c r="F22" s="501"/>
      <c r="G22" s="502"/>
      <c r="H22" s="216">
        <v>555471.28</v>
      </c>
      <c r="I22" s="503">
        <f>SUM(I23+I28+I35+I45)</f>
        <v>495600</v>
      </c>
      <c r="J22" s="502"/>
      <c r="K22" s="502"/>
      <c r="L22" s="504">
        <f>SUM(L23+L28+L35+L45)</f>
        <v>440674.41</v>
      </c>
      <c r="M22" s="505"/>
      <c r="N22" s="505"/>
      <c r="O22" s="506">
        <f t="shared" si="3"/>
        <v>0.79333428363749059</v>
      </c>
      <c r="P22" s="507"/>
      <c r="Q22" s="518">
        <f t="shared" si="2"/>
        <v>0.88917354721549635</v>
      </c>
      <c r="R22" s="519"/>
    </row>
    <row r="23" spans="1:18" x14ac:dyDescent="0.25">
      <c r="A23" s="119" t="s">
        <v>75</v>
      </c>
      <c r="B23" s="501" t="s">
        <v>76</v>
      </c>
      <c r="C23" s="502"/>
      <c r="D23" s="502"/>
      <c r="E23" s="502"/>
      <c r="F23" s="501"/>
      <c r="G23" s="502"/>
      <c r="H23" s="216">
        <v>79027.210000000006</v>
      </c>
      <c r="I23" s="503">
        <f>SUM(I24+I25+I26+I27)</f>
        <v>87600</v>
      </c>
      <c r="J23" s="502"/>
      <c r="K23" s="502"/>
      <c r="L23" s="504">
        <f>SUM(L24:N27)</f>
        <v>78188.95</v>
      </c>
      <c r="M23" s="505"/>
      <c r="N23" s="505"/>
      <c r="O23" s="506">
        <f t="shared" si="3"/>
        <v>0.98939276737721082</v>
      </c>
      <c r="P23" s="507"/>
      <c r="Q23" s="518">
        <f t="shared" si="2"/>
        <v>0.89256792237442917</v>
      </c>
      <c r="R23" s="519"/>
    </row>
    <row r="24" spans="1:18" x14ac:dyDescent="0.25">
      <c r="A24" s="119" t="s">
        <v>77</v>
      </c>
      <c r="B24" s="501" t="s">
        <v>78</v>
      </c>
      <c r="C24" s="502"/>
      <c r="D24" s="502"/>
      <c r="E24" s="502"/>
      <c r="F24" s="501"/>
      <c r="G24" s="502"/>
      <c r="H24" s="216">
        <v>3897.17</v>
      </c>
      <c r="I24" s="503">
        <v>9000</v>
      </c>
      <c r="J24" s="502"/>
      <c r="K24" s="502"/>
      <c r="L24" s="504">
        <v>9322.86</v>
      </c>
      <c r="M24" s="505"/>
      <c r="N24" s="505"/>
      <c r="O24" s="506">
        <f t="shared" si="3"/>
        <v>2.3922128108345286</v>
      </c>
      <c r="P24" s="507"/>
      <c r="Q24" s="518">
        <f t="shared" si="2"/>
        <v>1.0358733333333334</v>
      </c>
      <c r="R24" s="519"/>
    </row>
    <row r="25" spans="1:18" ht="20.25" customHeight="1" x14ac:dyDescent="0.25">
      <c r="A25" s="119" t="s">
        <v>79</v>
      </c>
      <c r="B25" s="501" t="s">
        <v>80</v>
      </c>
      <c r="C25" s="502"/>
      <c r="D25" s="502"/>
      <c r="E25" s="502"/>
      <c r="F25" s="501"/>
      <c r="G25" s="502"/>
      <c r="H25" s="216">
        <v>49361.19</v>
      </c>
      <c r="I25" s="503">
        <v>58000</v>
      </c>
      <c r="J25" s="502"/>
      <c r="K25" s="502"/>
      <c r="L25" s="504">
        <v>49405.59</v>
      </c>
      <c r="M25" s="505"/>
      <c r="N25" s="505"/>
      <c r="O25" s="506">
        <f t="shared" si="3"/>
        <v>1.0008994920908509</v>
      </c>
      <c r="P25" s="507"/>
      <c r="Q25" s="518">
        <f t="shared" si="2"/>
        <v>0.8518205172413793</v>
      </c>
      <c r="R25" s="519"/>
    </row>
    <row r="26" spans="1:18" x14ac:dyDescent="0.25">
      <c r="A26" s="119" t="s">
        <v>81</v>
      </c>
      <c r="B26" s="501" t="s">
        <v>82</v>
      </c>
      <c r="C26" s="502"/>
      <c r="D26" s="502"/>
      <c r="E26" s="502"/>
      <c r="F26" s="501"/>
      <c r="G26" s="502"/>
      <c r="H26" s="216">
        <v>25301.45</v>
      </c>
      <c r="I26" s="503">
        <v>20000</v>
      </c>
      <c r="J26" s="502"/>
      <c r="K26" s="502"/>
      <c r="L26" s="504">
        <v>19460.5</v>
      </c>
      <c r="M26" s="505"/>
      <c r="N26" s="505"/>
      <c r="O26" s="506">
        <f t="shared" si="3"/>
        <v>0.76914564185056589</v>
      </c>
      <c r="P26" s="507"/>
      <c r="Q26" s="518">
        <f t="shared" si="2"/>
        <v>0.97302500000000003</v>
      </c>
      <c r="R26" s="519"/>
    </row>
    <row r="27" spans="1:18" x14ac:dyDescent="0.25">
      <c r="A27" s="119" t="s">
        <v>83</v>
      </c>
      <c r="B27" s="501" t="s">
        <v>84</v>
      </c>
      <c r="C27" s="502"/>
      <c r="D27" s="502"/>
      <c r="E27" s="502"/>
      <c r="F27" s="501"/>
      <c r="G27" s="502"/>
      <c r="H27" s="216">
        <v>467.4</v>
      </c>
      <c r="I27" s="503">
        <v>600</v>
      </c>
      <c r="J27" s="502"/>
      <c r="K27" s="502"/>
      <c r="L27" s="504">
        <v>0</v>
      </c>
      <c r="M27" s="505"/>
      <c r="N27" s="505"/>
      <c r="O27" s="506">
        <f t="shared" si="3"/>
        <v>0</v>
      </c>
      <c r="P27" s="507"/>
      <c r="Q27" s="518">
        <f t="shared" si="2"/>
        <v>0</v>
      </c>
      <c r="R27" s="519"/>
    </row>
    <row r="28" spans="1:18" x14ac:dyDescent="0.25">
      <c r="A28" s="119" t="s">
        <v>85</v>
      </c>
      <c r="B28" s="501" t="s">
        <v>86</v>
      </c>
      <c r="C28" s="502"/>
      <c r="D28" s="502"/>
      <c r="E28" s="502"/>
      <c r="F28" s="501"/>
      <c r="G28" s="502"/>
      <c r="H28" s="216">
        <v>179356.81</v>
      </c>
      <c r="I28" s="503">
        <f>SUM(I29+I30+I31+I32+I33+I34)</f>
        <v>210400</v>
      </c>
      <c r="J28" s="502"/>
      <c r="K28" s="502"/>
      <c r="L28" s="504">
        <f>SUM(L29:N34)</f>
        <v>197027.49000000002</v>
      </c>
      <c r="M28" s="505"/>
      <c r="N28" s="505"/>
      <c r="O28" s="506">
        <f t="shared" si="3"/>
        <v>1.0985224926781427</v>
      </c>
      <c r="P28" s="507"/>
      <c r="Q28" s="518">
        <f t="shared" si="2"/>
        <v>0.93644244296577961</v>
      </c>
      <c r="R28" s="519"/>
    </row>
    <row r="29" spans="1:18" x14ac:dyDescent="0.25">
      <c r="A29" s="119" t="s">
        <v>87</v>
      </c>
      <c r="B29" s="501" t="s">
        <v>88</v>
      </c>
      <c r="C29" s="502"/>
      <c r="D29" s="502"/>
      <c r="E29" s="502"/>
      <c r="F29" s="501"/>
      <c r="G29" s="502"/>
      <c r="H29" s="216">
        <v>15511.12</v>
      </c>
      <c r="I29" s="503">
        <v>27000</v>
      </c>
      <c r="J29" s="502"/>
      <c r="K29" s="502"/>
      <c r="L29" s="504">
        <v>22832.09</v>
      </c>
      <c r="M29" s="505"/>
      <c r="N29" s="505"/>
      <c r="O29" s="506">
        <f>L29/H29</f>
        <v>1.4719820361134464</v>
      </c>
      <c r="P29" s="507"/>
      <c r="Q29" s="518">
        <f t="shared" ref="Q29:Q47" si="4">L29/I29</f>
        <v>0.84563296296296298</v>
      </c>
      <c r="R29" s="519"/>
    </row>
    <row r="30" spans="1:18" x14ac:dyDescent="0.25">
      <c r="A30" s="119" t="s">
        <v>89</v>
      </c>
      <c r="B30" s="501" t="s">
        <v>90</v>
      </c>
      <c r="C30" s="502"/>
      <c r="D30" s="502"/>
      <c r="E30" s="502"/>
      <c r="F30" s="501"/>
      <c r="G30" s="502"/>
      <c r="H30" s="216">
        <v>95210.82</v>
      </c>
      <c r="I30" s="503">
        <v>95900</v>
      </c>
      <c r="J30" s="502"/>
      <c r="K30" s="502"/>
      <c r="L30" s="504">
        <v>101448.1</v>
      </c>
      <c r="M30" s="505"/>
      <c r="N30" s="505"/>
      <c r="O30" s="506">
        <f t="shared" ref="O30:O37" si="5">L30/H30</f>
        <v>1.065510201466598</v>
      </c>
      <c r="P30" s="507"/>
      <c r="Q30" s="518">
        <f t="shared" si="4"/>
        <v>1.0578529718456726</v>
      </c>
      <c r="R30" s="519"/>
    </row>
    <row r="31" spans="1:18" x14ac:dyDescent="0.25">
      <c r="A31" s="119" t="s">
        <v>91</v>
      </c>
      <c r="B31" s="501" t="s">
        <v>92</v>
      </c>
      <c r="C31" s="502"/>
      <c r="D31" s="502"/>
      <c r="E31" s="502"/>
      <c r="F31" s="501"/>
      <c r="G31" s="502"/>
      <c r="H31" s="216">
        <v>26481.69</v>
      </c>
      <c r="I31" s="503">
        <v>45000</v>
      </c>
      <c r="J31" s="502"/>
      <c r="K31" s="502"/>
      <c r="L31" s="504">
        <v>28703.35</v>
      </c>
      <c r="M31" s="505"/>
      <c r="N31" s="505"/>
      <c r="O31" s="506">
        <f t="shared" si="5"/>
        <v>1.0838941925534209</v>
      </c>
      <c r="P31" s="507"/>
      <c r="Q31" s="518">
        <f t="shared" si="4"/>
        <v>0.63785222222222215</v>
      </c>
      <c r="R31" s="519"/>
    </row>
    <row r="32" spans="1:18" x14ac:dyDescent="0.25">
      <c r="A32" s="119" t="s">
        <v>93</v>
      </c>
      <c r="B32" s="501" t="s">
        <v>94</v>
      </c>
      <c r="C32" s="502"/>
      <c r="D32" s="502"/>
      <c r="E32" s="502"/>
      <c r="F32" s="501"/>
      <c r="G32" s="502"/>
      <c r="H32" s="216">
        <v>9017.09</v>
      </c>
      <c r="I32" s="503">
        <v>5500</v>
      </c>
      <c r="J32" s="502"/>
      <c r="K32" s="502"/>
      <c r="L32" s="504">
        <v>8277.81</v>
      </c>
      <c r="M32" s="505"/>
      <c r="N32" s="505"/>
      <c r="O32" s="506">
        <f t="shared" si="5"/>
        <v>0.91801346110552284</v>
      </c>
      <c r="P32" s="507"/>
      <c r="Q32" s="518">
        <f t="shared" si="4"/>
        <v>1.5050563636363636</v>
      </c>
      <c r="R32" s="519"/>
    </row>
    <row r="33" spans="1:18" x14ac:dyDescent="0.25">
      <c r="A33" s="119" t="s">
        <v>95</v>
      </c>
      <c r="B33" s="501" t="s">
        <v>96</v>
      </c>
      <c r="C33" s="502"/>
      <c r="D33" s="502"/>
      <c r="E33" s="502"/>
      <c r="F33" s="501"/>
      <c r="G33" s="502"/>
      <c r="H33" s="216">
        <v>22697.35</v>
      </c>
      <c r="I33" s="503">
        <v>23000</v>
      </c>
      <c r="J33" s="502"/>
      <c r="K33" s="502"/>
      <c r="L33" s="504">
        <v>23222.7</v>
      </c>
      <c r="M33" s="505"/>
      <c r="N33" s="505"/>
      <c r="O33" s="506">
        <f t="shared" si="5"/>
        <v>1.023145873857521</v>
      </c>
      <c r="P33" s="507"/>
      <c r="Q33" s="518">
        <f t="shared" si="4"/>
        <v>1.0096826086956523</v>
      </c>
      <c r="R33" s="519"/>
    </row>
    <row r="34" spans="1:18" x14ac:dyDescent="0.25">
      <c r="A34" s="119" t="s">
        <v>97</v>
      </c>
      <c r="B34" s="501" t="s">
        <v>98</v>
      </c>
      <c r="C34" s="502"/>
      <c r="D34" s="502"/>
      <c r="E34" s="502"/>
      <c r="F34" s="501"/>
      <c r="G34" s="502"/>
      <c r="H34" s="216">
        <v>10438.74</v>
      </c>
      <c r="I34" s="503">
        <v>14000</v>
      </c>
      <c r="J34" s="502"/>
      <c r="K34" s="502"/>
      <c r="L34" s="504">
        <v>12543.44</v>
      </c>
      <c r="M34" s="505"/>
      <c r="N34" s="505"/>
      <c r="O34" s="506">
        <f t="shared" si="5"/>
        <v>1.2016239507833322</v>
      </c>
      <c r="P34" s="507"/>
      <c r="Q34" s="518">
        <f t="shared" si="4"/>
        <v>0.89596000000000009</v>
      </c>
      <c r="R34" s="519"/>
    </row>
    <row r="35" spans="1:18" x14ac:dyDescent="0.25">
      <c r="A35" s="119" t="s">
        <v>99</v>
      </c>
      <c r="B35" s="501" t="s">
        <v>100</v>
      </c>
      <c r="C35" s="502"/>
      <c r="D35" s="502"/>
      <c r="E35" s="502"/>
      <c r="F35" s="501"/>
      <c r="G35" s="502"/>
      <c r="H35" s="216">
        <v>275193.09000000003</v>
      </c>
      <c r="I35" s="503">
        <f>SUM(I36+I37+I38+I39+I40+I41+I42+I43+I44)</f>
        <v>170100</v>
      </c>
      <c r="J35" s="502"/>
      <c r="K35" s="502"/>
      <c r="L35" s="504">
        <f>SUM(L36:N44)</f>
        <v>143376.13999999998</v>
      </c>
      <c r="M35" s="505"/>
      <c r="N35" s="505"/>
      <c r="O35" s="506">
        <f t="shared" si="5"/>
        <v>0.52100196265829191</v>
      </c>
      <c r="P35" s="507"/>
      <c r="Q35" s="518">
        <f t="shared" si="4"/>
        <v>0.842893239271017</v>
      </c>
      <c r="R35" s="519"/>
    </row>
    <row r="36" spans="1:18" x14ac:dyDescent="0.25">
      <c r="A36" s="119" t="s">
        <v>101</v>
      </c>
      <c r="B36" s="501" t="s">
        <v>102</v>
      </c>
      <c r="C36" s="502"/>
      <c r="D36" s="502"/>
      <c r="E36" s="502"/>
      <c r="F36" s="501"/>
      <c r="G36" s="502"/>
      <c r="H36" s="216">
        <v>7868.72</v>
      </c>
      <c r="I36" s="503">
        <v>12000</v>
      </c>
      <c r="J36" s="502"/>
      <c r="K36" s="502"/>
      <c r="L36" s="504">
        <v>9641.68</v>
      </c>
      <c r="M36" s="505"/>
      <c r="N36" s="505"/>
      <c r="O36" s="506">
        <f t="shared" si="5"/>
        <v>1.2253174595105685</v>
      </c>
      <c r="P36" s="507"/>
      <c r="Q36" s="518">
        <f t="shared" si="4"/>
        <v>0.80347333333333337</v>
      </c>
      <c r="R36" s="519"/>
    </row>
    <row r="37" spans="1:18" x14ac:dyDescent="0.25">
      <c r="A37" s="119" t="s">
        <v>103</v>
      </c>
      <c r="B37" s="501" t="s">
        <v>104</v>
      </c>
      <c r="C37" s="502"/>
      <c r="D37" s="502"/>
      <c r="E37" s="502"/>
      <c r="F37" s="501"/>
      <c r="G37" s="502"/>
      <c r="H37" s="216">
        <v>176296.61</v>
      </c>
      <c r="I37" s="503">
        <v>60000</v>
      </c>
      <c r="J37" s="502"/>
      <c r="K37" s="502"/>
      <c r="L37" s="504">
        <v>58526.74</v>
      </c>
      <c r="M37" s="505"/>
      <c r="N37" s="505"/>
      <c r="O37" s="506">
        <f t="shared" si="5"/>
        <v>0.33197881683601294</v>
      </c>
      <c r="P37" s="507"/>
      <c r="Q37" s="518">
        <f t="shared" si="4"/>
        <v>0.97544566666666666</v>
      </c>
      <c r="R37" s="519"/>
    </row>
    <row r="38" spans="1:18" x14ac:dyDescent="0.25">
      <c r="A38" s="119" t="s">
        <v>105</v>
      </c>
      <c r="B38" s="501" t="s">
        <v>106</v>
      </c>
      <c r="C38" s="502"/>
      <c r="D38" s="502"/>
      <c r="E38" s="502"/>
      <c r="F38" s="501"/>
      <c r="G38" s="502"/>
      <c r="H38" s="216">
        <v>4384.3500000000004</v>
      </c>
      <c r="I38" s="503">
        <v>6000</v>
      </c>
      <c r="J38" s="502"/>
      <c r="K38" s="502"/>
      <c r="L38" s="504">
        <v>6975.6</v>
      </c>
      <c r="M38" s="505"/>
      <c r="N38" s="505"/>
      <c r="O38" s="506">
        <f>L38/H38</f>
        <v>1.5910226145266686</v>
      </c>
      <c r="P38" s="507"/>
      <c r="Q38" s="518">
        <f t="shared" si="4"/>
        <v>1.1626000000000001</v>
      </c>
      <c r="R38" s="519"/>
    </row>
    <row r="39" spans="1:18" x14ac:dyDescent="0.25">
      <c r="A39" s="119" t="s">
        <v>107</v>
      </c>
      <c r="B39" s="501" t="s">
        <v>108</v>
      </c>
      <c r="C39" s="502"/>
      <c r="D39" s="502"/>
      <c r="E39" s="502"/>
      <c r="F39" s="501"/>
      <c r="G39" s="502"/>
      <c r="H39" s="216">
        <v>12808.78</v>
      </c>
      <c r="I39" s="503">
        <v>33500</v>
      </c>
      <c r="J39" s="502"/>
      <c r="K39" s="502"/>
      <c r="L39" s="504">
        <v>23412.16</v>
      </c>
      <c r="M39" s="505"/>
      <c r="N39" s="505"/>
      <c r="O39" s="506">
        <f t="shared" ref="O39:O47" si="6">L39/H39</f>
        <v>1.827821228875818</v>
      </c>
      <c r="P39" s="507"/>
      <c r="Q39" s="518">
        <f t="shared" si="4"/>
        <v>0.698870447761194</v>
      </c>
      <c r="R39" s="519"/>
    </row>
    <row r="40" spans="1:18" x14ac:dyDescent="0.25">
      <c r="A40" s="119" t="s">
        <v>109</v>
      </c>
      <c r="B40" s="501" t="s">
        <v>110</v>
      </c>
      <c r="C40" s="502"/>
      <c r="D40" s="502"/>
      <c r="E40" s="502"/>
      <c r="F40" s="501"/>
      <c r="G40" s="502"/>
      <c r="H40" s="216">
        <v>7210.8</v>
      </c>
      <c r="I40" s="503">
        <v>13000</v>
      </c>
      <c r="J40" s="502"/>
      <c r="K40" s="502"/>
      <c r="L40" s="504">
        <v>10028.02</v>
      </c>
      <c r="M40" s="505"/>
      <c r="N40" s="505"/>
      <c r="O40" s="506">
        <f t="shared" si="6"/>
        <v>1.3906945137848783</v>
      </c>
      <c r="P40" s="507"/>
      <c r="Q40" s="518">
        <f t="shared" si="4"/>
        <v>0.77138615384615383</v>
      </c>
      <c r="R40" s="519"/>
    </row>
    <row r="41" spans="1:18" x14ac:dyDescent="0.25">
      <c r="A41" s="119" t="s">
        <v>111</v>
      </c>
      <c r="B41" s="501" t="s">
        <v>112</v>
      </c>
      <c r="C41" s="502"/>
      <c r="D41" s="502"/>
      <c r="E41" s="502"/>
      <c r="F41" s="501"/>
      <c r="G41" s="502"/>
      <c r="H41" s="216">
        <v>14647.08</v>
      </c>
      <c r="I41" s="503">
        <v>7000</v>
      </c>
      <c r="J41" s="502"/>
      <c r="K41" s="502"/>
      <c r="L41" s="504">
        <v>4609.6899999999996</v>
      </c>
      <c r="M41" s="505"/>
      <c r="N41" s="505"/>
      <c r="O41" s="506">
        <f t="shared" si="6"/>
        <v>0.31471733615164249</v>
      </c>
      <c r="P41" s="507"/>
      <c r="Q41" s="518">
        <f t="shared" si="4"/>
        <v>0.65852714285714276</v>
      </c>
      <c r="R41" s="519"/>
    </row>
    <row r="42" spans="1:18" x14ac:dyDescent="0.25">
      <c r="A42" s="119" t="s">
        <v>113</v>
      </c>
      <c r="B42" s="501" t="s">
        <v>114</v>
      </c>
      <c r="C42" s="502"/>
      <c r="D42" s="502"/>
      <c r="E42" s="502"/>
      <c r="F42" s="501"/>
      <c r="G42" s="502"/>
      <c r="H42" s="216">
        <v>28386.74</v>
      </c>
      <c r="I42" s="503">
        <v>9000</v>
      </c>
      <c r="J42" s="502"/>
      <c r="K42" s="502"/>
      <c r="L42" s="504">
        <v>6636.37</v>
      </c>
      <c r="M42" s="505"/>
      <c r="N42" s="505"/>
      <c r="O42" s="506">
        <f t="shared" si="6"/>
        <v>0.23378415415084647</v>
      </c>
      <c r="P42" s="507"/>
      <c r="Q42" s="518">
        <f t="shared" si="4"/>
        <v>0.73737444444444444</v>
      </c>
      <c r="R42" s="519"/>
    </row>
    <row r="43" spans="1:18" x14ac:dyDescent="0.25">
      <c r="A43" s="119" t="s">
        <v>115</v>
      </c>
      <c r="B43" s="501" t="s">
        <v>116</v>
      </c>
      <c r="C43" s="502"/>
      <c r="D43" s="502"/>
      <c r="E43" s="502"/>
      <c r="F43" s="501"/>
      <c r="G43" s="502"/>
      <c r="H43" s="216">
        <v>17564.689999999999</v>
      </c>
      <c r="I43" s="503">
        <v>23600</v>
      </c>
      <c r="J43" s="502"/>
      <c r="K43" s="502"/>
      <c r="L43" s="504">
        <v>18875.27</v>
      </c>
      <c r="M43" s="505"/>
      <c r="N43" s="505"/>
      <c r="O43" s="506">
        <f t="shared" si="6"/>
        <v>1.0746144680037053</v>
      </c>
      <c r="P43" s="507"/>
      <c r="Q43" s="518">
        <f t="shared" si="4"/>
        <v>0.79979957627118647</v>
      </c>
      <c r="R43" s="519"/>
    </row>
    <row r="44" spans="1:18" x14ac:dyDescent="0.25">
      <c r="A44" s="119" t="s">
        <v>117</v>
      </c>
      <c r="B44" s="501" t="s">
        <v>118</v>
      </c>
      <c r="C44" s="502"/>
      <c r="D44" s="502"/>
      <c r="E44" s="502"/>
      <c r="F44" s="501"/>
      <c r="G44" s="502"/>
      <c r="H44" s="216">
        <v>6025.32</v>
      </c>
      <c r="I44" s="503">
        <v>6000</v>
      </c>
      <c r="J44" s="502"/>
      <c r="K44" s="502"/>
      <c r="L44" s="504">
        <v>4670.6099999999997</v>
      </c>
      <c r="M44" s="505"/>
      <c r="N44" s="505"/>
      <c r="O44" s="506">
        <f t="shared" si="6"/>
        <v>0.77516380872717128</v>
      </c>
      <c r="P44" s="507"/>
      <c r="Q44" s="518">
        <f t="shared" si="4"/>
        <v>0.77843499999999999</v>
      </c>
      <c r="R44" s="519"/>
    </row>
    <row r="45" spans="1:18" x14ac:dyDescent="0.25">
      <c r="A45" s="119" t="s">
        <v>119</v>
      </c>
      <c r="B45" s="501" t="s">
        <v>120</v>
      </c>
      <c r="C45" s="502"/>
      <c r="D45" s="502"/>
      <c r="E45" s="502"/>
      <c r="F45" s="501"/>
      <c r="G45" s="502"/>
      <c r="H45" s="216">
        <v>21894.17</v>
      </c>
      <c r="I45" s="503">
        <f>SUM(I46+I47+I48+I49+I50)</f>
        <v>27500</v>
      </c>
      <c r="J45" s="502"/>
      <c r="K45" s="502"/>
      <c r="L45" s="504">
        <f>SUM(L46:N50)</f>
        <v>22081.83</v>
      </c>
      <c r="M45" s="505"/>
      <c r="N45" s="505"/>
      <c r="O45" s="506">
        <f t="shared" si="6"/>
        <v>1.0085712315196238</v>
      </c>
      <c r="P45" s="507"/>
      <c r="Q45" s="518">
        <f t="shared" si="4"/>
        <v>0.80297563636363645</v>
      </c>
      <c r="R45" s="519"/>
    </row>
    <row r="46" spans="1:18" x14ac:dyDescent="0.25">
      <c r="A46" s="119" t="s">
        <v>121</v>
      </c>
      <c r="B46" s="501" t="s">
        <v>122</v>
      </c>
      <c r="C46" s="502"/>
      <c r="D46" s="502"/>
      <c r="E46" s="502"/>
      <c r="F46" s="501"/>
      <c r="G46" s="502"/>
      <c r="H46" s="216">
        <v>4419.51</v>
      </c>
      <c r="I46" s="503">
        <v>3000</v>
      </c>
      <c r="J46" s="502"/>
      <c r="K46" s="502"/>
      <c r="L46" s="504">
        <v>2910.52</v>
      </c>
      <c r="M46" s="505"/>
      <c r="N46" s="505"/>
      <c r="O46" s="506">
        <f t="shared" si="6"/>
        <v>0.65856169575360157</v>
      </c>
      <c r="P46" s="507"/>
      <c r="Q46" s="518">
        <f t="shared" si="4"/>
        <v>0.97017333333333333</v>
      </c>
      <c r="R46" s="519"/>
    </row>
    <row r="47" spans="1:18" x14ac:dyDescent="0.25">
      <c r="A47" s="119" t="s">
        <v>123</v>
      </c>
      <c r="B47" s="501" t="s">
        <v>124</v>
      </c>
      <c r="C47" s="502"/>
      <c r="D47" s="502"/>
      <c r="E47" s="502"/>
      <c r="F47" s="501"/>
      <c r="G47" s="502"/>
      <c r="H47" s="216">
        <v>9360.82</v>
      </c>
      <c r="I47" s="503">
        <v>13000</v>
      </c>
      <c r="J47" s="502"/>
      <c r="K47" s="502"/>
      <c r="L47" s="504">
        <v>10895.71</v>
      </c>
      <c r="M47" s="505"/>
      <c r="N47" s="505"/>
      <c r="O47" s="506">
        <f t="shared" si="6"/>
        <v>1.1639696095000225</v>
      </c>
      <c r="P47" s="507"/>
      <c r="Q47" s="518">
        <f t="shared" si="4"/>
        <v>0.83813153846153843</v>
      </c>
      <c r="R47" s="519"/>
    </row>
    <row r="48" spans="1:18" x14ac:dyDescent="0.25">
      <c r="A48" s="119" t="s">
        <v>125</v>
      </c>
      <c r="B48" s="501" t="s">
        <v>126</v>
      </c>
      <c r="C48" s="502"/>
      <c r="D48" s="502"/>
      <c r="E48" s="502"/>
      <c r="F48" s="501"/>
      <c r="G48" s="502"/>
      <c r="H48" s="216">
        <v>2455.84</v>
      </c>
      <c r="I48" s="503">
        <v>5500</v>
      </c>
      <c r="J48" s="502"/>
      <c r="K48" s="502"/>
      <c r="L48" s="504">
        <v>4745.3500000000004</v>
      </c>
      <c r="M48" s="505"/>
      <c r="N48" s="505"/>
      <c r="O48" s="506">
        <f t="shared" ref="O40:O48" si="7">L48/H48</f>
        <v>1.9322716463613265</v>
      </c>
      <c r="P48" s="507"/>
      <c r="Q48" s="518">
        <f>L48/I48</f>
        <v>0.86279090909090916</v>
      </c>
      <c r="R48" s="519"/>
    </row>
    <row r="49" spans="1:18" x14ac:dyDescent="0.25">
      <c r="A49" s="119" t="s">
        <v>127</v>
      </c>
      <c r="B49" s="501" t="s">
        <v>128</v>
      </c>
      <c r="C49" s="502"/>
      <c r="D49" s="502"/>
      <c r="E49" s="502"/>
      <c r="F49" s="501"/>
      <c r="G49" s="502"/>
      <c r="H49" s="216">
        <v>4953.03</v>
      </c>
      <c r="I49" s="503">
        <v>4000</v>
      </c>
      <c r="J49" s="502"/>
      <c r="K49" s="502"/>
      <c r="L49" s="504">
        <v>2621.63</v>
      </c>
      <c r="M49" s="505"/>
      <c r="N49" s="505"/>
      <c r="O49" s="506">
        <f>L49/H49</f>
        <v>0.52929822754960099</v>
      </c>
      <c r="P49" s="507"/>
      <c r="Q49" s="518">
        <f t="shared" ref="Q49:Q59" si="8">L49/I49</f>
        <v>0.65540750000000003</v>
      </c>
      <c r="R49" s="519"/>
    </row>
    <row r="50" spans="1:18" x14ac:dyDescent="0.25">
      <c r="A50" s="119" t="s">
        <v>129</v>
      </c>
      <c r="B50" s="501" t="s">
        <v>120</v>
      </c>
      <c r="C50" s="502"/>
      <c r="D50" s="502"/>
      <c r="E50" s="502"/>
      <c r="F50" s="501"/>
      <c r="G50" s="502"/>
      <c r="H50" s="216">
        <v>704.97</v>
      </c>
      <c r="I50" s="503">
        <v>2000</v>
      </c>
      <c r="J50" s="502"/>
      <c r="K50" s="502"/>
      <c r="L50" s="504">
        <v>908.62</v>
      </c>
      <c r="M50" s="505"/>
      <c r="N50" s="505"/>
      <c r="O50" s="506">
        <f t="shared" ref="O50:O58" si="9">L50/H50</f>
        <v>1.2888775408882647</v>
      </c>
      <c r="P50" s="507"/>
      <c r="Q50" s="518">
        <f t="shared" si="8"/>
        <v>0.45430999999999999</v>
      </c>
      <c r="R50" s="519"/>
    </row>
    <row r="51" spans="1:18" x14ac:dyDescent="0.25">
      <c r="A51" s="119" t="s">
        <v>130</v>
      </c>
      <c r="B51" s="501" t="s">
        <v>131</v>
      </c>
      <c r="C51" s="502"/>
      <c r="D51" s="502"/>
      <c r="E51" s="502"/>
      <c r="F51" s="501"/>
      <c r="G51" s="502"/>
      <c r="H51" s="216">
        <v>2252.33</v>
      </c>
      <c r="I51" s="503">
        <v>3500</v>
      </c>
      <c r="J51" s="502"/>
      <c r="K51" s="502"/>
      <c r="L51" s="504">
        <v>2393.27</v>
      </c>
      <c r="M51" s="505"/>
      <c r="N51" s="505"/>
      <c r="O51" s="506">
        <f t="shared" si="9"/>
        <v>1.0625751999040993</v>
      </c>
      <c r="P51" s="507"/>
      <c r="Q51" s="518">
        <f t="shared" si="8"/>
        <v>0.68379142857142861</v>
      </c>
      <c r="R51" s="519"/>
    </row>
    <row r="52" spans="1:18" x14ac:dyDescent="0.25">
      <c r="A52" s="119" t="s">
        <v>132</v>
      </c>
      <c r="B52" s="501" t="s">
        <v>133</v>
      </c>
      <c r="C52" s="502"/>
      <c r="D52" s="502"/>
      <c r="E52" s="502"/>
      <c r="F52" s="501"/>
      <c r="G52" s="502"/>
      <c r="H52" s="216">
        <v>2252.33</v>
      </c>
      <c r="I52" s="503">
        <v>3500</v>
      </c>
      <c r="J52" s="502"/>
      <c r="K52" s="502"/>
      <c r="L52" s="504">
        <v>2393.27</v>
      </c>
      <c r="M52" s="505"/>
      <c r="N52" s="505"/>
      <c r="O52" s="506">
        <f t="shared" si="9"/>
        <v>1.0625751999040993</v>
      </c>
      <c r="P52" s="507"/>
      <c r="Q52" s="518">
        <f t="shared" si="8"/>
        <v>0.68379142857142861</v>
      </c>
      <c r="R52" s="519"/>
    </row>
    <row r="53" spans="1:18" x14ac:dyDescent="0.25">
      <c r="A53" s="119" t="s">
        <v>134</v>
      </c>
      <c r="B53" s="501" t="s">
        <v>135</v>
      </c>
      <c r="C53" s="502"/>
      <c r="D53" s="502"/>
      <c r="E53" s="502"/>
      <c r="F53" s="501"/>
      <c r="G53" s="502"/>
      <c r="H53" s="216">
        <v>2244.2600000000002</v>
      </c>
      <c r="I53" s="503">
        <v>3500</v>
      </c>
      <c r="J53" s="502"/>
      <c r="K53" s="502"/>
      <c r="L53" s="504">
        <v>2393.27</v>
      </c>
      <c r="M53" s="505"/>
      <c r="N53" s="505"/>
      <c r="O53" s="506">
        <f t="shared" si="9"/>
        <v>1.0663960503684955</v>
      </c>
      <c r="P53" s="507"/>
      <c r="Q53" s="518">
        <f t="shared" si="8"/>
        <v>0.68379142857142861</v>
      </c>
      <c r="R53" s="519"/>
    </row>
    <row r="54" spans="1:18" ht="18" customHeight="1" x14ac:dyDescent="0.25">
      <c r="A54" s="119" t="s">
        <v>136</v>
      </c>
      <c r="B54" s="501" t="s">
        <v>137</v>
      </c>
      <c r="C54" s="502"/>
      <c r="D54" s="502"/>
      <c r="E54" s="502"/>
      <c r="F54" s="501"/>
      <c r="G54" s="502"/>
      <c r="H54" s="216">
        <v>8.07</v>
      </c>
      <c r="I54" s="503">
        <v>0</v>
      </c>
      <c r="J54" s="502"/>
      <c r="K54" s="502"/>
      <c r="L54" s="504">
        <v>0</v>
      </c>
      <c r="M54" s="505"/>
      <c r="N54" s="505"/>
      <c r="O54" s="506">
        <f t="shared" si="9"/>
        <v>0</v>
      </c>
      <c r="P54" s="507"/>
      <c r="Q54" s="518">
        <v>0</v>
      </c>
      <c r="R54" s="519"/>
    </row>
    <row r="55" spans="1:18" s="194" customFormat="1" ht="18" customHeight="1" x14ac:dyDescent="0.25">
      <c r="A55" s="120">
        <v>38</v>
      </c>
      <c r="B55" s="720" t="s">
        <v>240</v>
      </c>
      <c r="C55" s="275"/>
      <c r="D55" s="275"/>
      <c r="E55" s="275"/>
      <c r="F55" s="275"/>
      <c r="G55" s="275"/>
      <c r="H55" s="216">
        <v>90</v>
      </c>
      <c r="I55" s="721">
        <v>0</v>
      </c>
      <c r="J55" s="738"/>
      <c r="K55" s="218"/>
      <c r="L55" s="504">
        <v>0</v>
      </c>
      <c r="M55" s="505"/>
      <c r="N55" s="505"/>
      <c r="O55" s="506">
        <f t="shared" si="9"/>
        <v>0</v>
      </c>
      <c r="P55" s="507"/>
      <c r="Q55" s="518">
        <v>0</v>
      </c>
      <c r="R55" s="519"/>
    </row>
    <row r="56" spans="1:18" s="194" customFormat="1" ht="18" customHeight="1" x14ac:dyDescent="0.25">
      <c r="A56" s="120">
        <v>383</v>
      </c>
      <c r="B56" s="720" t="s">
        <v>246</v>
      </c>
      <c r="C56" s="275"/>
      <c r="D56" s="275"/>
      <c r="E56" s="275"/>
      <c r="F56" s="275"/>
      <c r="G56" s="275"/>
      <c r="H56" s="216">
        <v>90</v>
      </c>
      <c r="I56" s="721">
        <v>0</v>
      </c>
      <c r="J56" s="738"/>
      <c r="K56" s="218"/>
      <c r="L56" s="504">
        <v>0</v>
      </c>
      <c r="M56" s="505"/>
      <c r="N56" s="505"/>
      <c r="O56" s="506">
        <f t="shared" si="9"/>
        <v>0</v>
      </c>
      <c r="P56" s="507"/>
      <c r="Q56" s="518">
        <v>0</v>
      </c>
      <c r="R56" s="519"/>
    </row>
    <row r="57" spans="1:18" s="194" customFormat="1" ht="18" customHeight="1" x14ac:dyDescent="0.25">
      <c r="A57" s="120">
        <v>3834</v>
      </c>
      <c r="B57" s="720" t="s">
        <v>242</v>
      </c>
      <c r="C57" s="275"/>
      <c r="D57" s="275"/>
      <c r="E57" s="275"/>
      <c r="F57" s="275"/>
      <c r="G57" s="218"/>
      <c r="H57" s="216">
        <v>90</v>
      </c>
      <c r="I57" s="721">
        <v>0</v>
      </c>
      <c r="J57" s="738"/>
      <c r="K57" s="218"/>
      <c r="L57" s="504">
        <v>0</v>
      </c>
      <c r="M57" s="505"/>
      <c r="N57" s="505"/>
      <c r="O57" s="506">
        <f t="shared" si="9"/>
        <v>0</v>
      </c>
      <c r="P57" s="507"/>
      <c r="Q57" s="518">
        <v>0</v>
      </c>
      <c r="R57" s="519"/>
    </row>
    <row r="58" spans="1:18" x14ac:dyDescent="0.25">
      <c r="A58" s="119" t="s">
        <v>18</v>
      </c>
      <c r="B58" s="501" t="s">
        <v>19</v>
      </c>
      <c r="C58" s="502"/>
      <c r="D58" s="502"/>
      <c r="E58" s="502"/>
      <c r="F58" s="501"/>
      <c r="G58" s="502"/>
      <c r="H58" s="216">
        <v>266794.99</v>
      </c>
      <c r="I58" s="503">
        <v>100000</v>
      </c>
      <c r="J58" s="502"/>
      <c r="K58" s="502"/>
      <c r="L58" s="504">
        <f>SUM(L59)</f>
        <v>100966.49</v>
      </c>
      <c r="M58" s="505"/>
      <c r="N58" s="505"/>
      <c r="O58" s="506">
        <f t="shared" si="9"/>
        <v>0.37844222637014291</v>
      </c>
      <c r="P58" s="507"/>
      <c r="Q58" s="518">
        <f t="shared" si="8"/>
        <v>1.0096649</v>
      </c>
      <c r="R58" s="519"/>
    </row>
    <row r="59" spans="1:18" x14ac:dyDescent="0.25">
      <c r="A59" s="119" t="s">
        <v>138</v>
      </c>
      <c r="B59" s="501" t="s">
        <v>139</v>
      </c>
      <c r="C59" s="502"/>
      <c r="D59" s="502"/>
      <c r="E59" s="502"/>
      <c r="F59" s="501"/>
      <c r="G59" s="502"/>
      <c r="H59" s="216">
        <v>266794.99</v>
      </c>
      <c r="I59" s="503">
        <v>100000</v>
      </c>
      <c r="J59" s="502"/>
      <c r="K59" s="502"/>
      <c r="L59" s="504">
        <f>SUM(L60+L66+L68)</f>
        <v>100966.49</v>
      </c>
      <c r="M59" s="505"/>
      <c r="N59" s="505"/>
      <c r="O59" s="506">
        <f>L59/H59</f>
        <v>0.37844222637014291</v>
      </c>
      <c r="P59" s="507"/>
      <c r="Q59" s="518">
        <f t="shared" ref="Q59:Q69" si="10">L59/I59</f>
        <v>1.0096649</v>
      </c>
      <c r="R59" s="519"/>
    </row>
    <row r="60" spans="1:18" x14ac:dyDescent="0.25">
      <c r="A60" s="119" t="s">
        <v>140</v>
      </c>
      <c r="B60" s="501" t="s">
        <v>141</v>
      </c>
      <c r="C60" s="502"/>
      <c r="D60" s="502"/>
      <c r="E60" s="502"/>
      <c r="F60" s="501"/>
      <c r="G60" s="502"/>
      <c r="H60" s="216">
        <v>191562.53</v>
      </c>
      <c r="I60" s="503">
        <v>63000</v>
      </c>
      <c r="J60" s="502"/>
      <c r="K60" s="502"/>
      <c r="L60" s="504">
        <f>SUM(L61+L62+L63+M64+L65)</f>
        <v>63452.83</v>
      </c>
      <c r="M60" s="505"/>
      <c r="N60" s="505"/>
      <c r="O60" s="506">
        <f t="shared" ref="O60:O69" si="11">L60/H60</f>
        <v>0.33123821239988843</v>
      </c>
      <c r="P60" s="507"/>
      <c r="Q60" s="518">
        <f t="shared" si="10"/>
        <v>1.0071877777777778</v>
      </c>
      <c r="R60" s="519"/>
    </row>
    <row r="61" spans="1:18" x14ac:dyDescent="0.25">
      <c r="A61" s="119" t="s">
        <v>142</v>
      </c>
      <c r="B61" s="501" t="s">
        <v>143</v>
      </c>
      <c r="C61" s="502"/>
      <c r="D61" s="502"/>
      <c r="E61" s="502"/>
      <c r="F61" s="501"/>
      <c r="G61" s="502"/>
      <c r="H61" s="216">
        <v>108578.52</v>
      </c>
      <c r="I61" s="743">
        <v>47000</v>
      </c>
      <c r="J61" s="674"/>
      <c r="K61" s="674"/>
      <c r="L61" s="504">
        <v>48429.05</v>
      </c>
      <c r="M61" s="505"/>
      <c r="N61" s="505"/>
      <c r="O61" s="506">
        <f t="shared" si="11"/>
        <v>0.4460279068088237</v>
      </c>
      <c r="P61" s="507"/>
      <c r="Q61" s="518">
        <f t="shared" si="10"/>
        <v>1.0304053191489362</v>
      </c>
      <c r="R61" s="519"/>
    </row>
    <row r="62" spans="1:18" x14ac:dyDescent="0.25">
      <c r="A62" s="119" t="s">
        <v>158</v>
      </c>
      <c r="B62" s="501" t="s">
        <v>159</v>
      </c>
      <c r="C62" s="502"/>
      <c r="D62" s="502"/>
      <c r="E62" s="502"/>
      <c r="F62" s="501"/>
      <c r="G62" s="502"/>
      <c r="H62" s="216">
        <v>3761.89</v>
      </c>
      <c r="I62" s="503">
        <v>0</v>
      </c>
      <c r="J62" s="502"/>
      <c r="K62" s="502"/>
      <c r="L62" s="504">
        <v>319.14</v>
      </c>
      <c r="M62" s="505"/>
      <c r="N62" s="505"/>
      <c r="O62" s="506">
        <f>L62/H62</f>
        <v>8.4835016441203753E-2</v>
      </c>
      <c r="P62" s="507"/>
      <c r="Q62" s="518">
        <v>0</v>
      </c>
      <c r="R62" s="519"/>
    </row>
    <row r="63" spans="1:18" x14ac:dyDescent="0.25">
      <c r="A63" s="119" t="s">
        <v>144</v>
      </c>
      <c r="B63" s="501" t="s">
        <v>145</v>
      </c>
      <c r="C63" s="502"/>
      <c r="D63" s="502"/>
      <c r="E63" s="502"/>
      <c r="F63" s="501"/>
      <c r="G63" s="502"/>
      <c r="H63" s="216">
        <v>34745.81</v>
      </c>
      <c r="I63" s="503">
        <v>3000</v>
      </c>
      <c r="J63" s="502"/>
      <c r="K63" s="502"/>
      <c r="L63" s="504">
        <v>2441.64</v>
      </c>
      <c r="M63" s="505"/>
      <c r="N63" s="505"/>
      <c r="O63" s="506">
        <f t="shared" si="11"/>
        <v>7.027149460611222E-2</v>
      </c>
      <c r="P63" s="507"/>
      <c r="Q63" s="518">
        <f t="shared" si="10"/>
        <v>0.81387999999999994</v>
      </c>
      <c r="R63" s="519"/>
    </row>
    <row r="64" spans="1:18" s="35" customFormat="1" x14ac:dyDescent="0.25">
      <c r="A64" s="120">
        <v>4226</v>
      </c>
      <c r="B64" s="501" t="s">
        <v>147</v>
      </c>
      <c r="C64" s="508"/>
      <c r="D64" s="508"/>
      <c r="E64" s="508"/>
      <c r="F64" s="508"/>
      <c r="G64" s="508"/>
      <c r="H64" s="216">
        <v>15468.31</v>
      </c>
      <c r="I64" s="503">
        <v>5000</v>
      </c>
      <c r="J64" s="508"/>
      <c r="K64" s="121">
        <v>15468.31</v>
      </c>
      <c r="L64" s="219"/>
      <c r="M64" s="122">
        <v>4571.74</v>
      </c>
      <c r="N64" s="122"/>
      <c r="O64" s="506">
        <f>M64/H64</f>
        <v>0.29555523518729582</v>
      </c>
      <c r="P64" s="507"/>
      <c r="Q64" s="518">
        <f t="shared" si="10"/>
        <v>0</v>
      </c>
      <c r="R64" s="519"/>
    </row>
    <row r="65" spans="1:18" x14ac:dyDescent="0.25">
      <c r="A65" s="119" t="s">
        <v>148</v>
      </c>
      <c r="B65" s="501" t="s">
        <v>149</v>
      </c>
      <c r="C65" s="502"/>
      <c r="D65" s="502"/>
      <c r="E65" s="502"/>
      <c r="F65" s="501"/>
      <c r="G65" s="502"/>
      <c r="H65" s="216">
        <v>29008</v>
      </c>
      <c r="I65" s="503">
        <v>8000</v>
      </c>
      <c r="J65" s="502"/>
      <c r="K65" s="502"/>
      <c r="L65" s="504">
        <v>7691.26</v>
      </c>
      <c r="M65" s="505"/>
      <c r="N65" s="505"/>
      <c r="O65" s="506">
        <f>L65/H65</f>
        <v>0.2651427192498621</v>
      </c>
      <c r="P65" s="506"/>
      <c r="Q65" s="518">
        <f t="shared" si="10"/>
        <v>0.96140750000000008</v>
      </c>
      <c r="R65" s="519"/>
    </row>
    <row r="66" spans="1:18" x14ac:dyDescent="0.25">
      <c r="A66" s="119" t="s">
        <v>150</v>
      </c>
      <c r="B66" s="501" t="s">
        <v>151</v>
      </c>
      <c r="C66" s="502"/>
      <c r="D66" s="502"/>
      <c r="E66" s="502"/>
      <c r="F66" s="501"/>
      <c r="G66" s="502"/>
      <c r="H66" s="216">
        <v>63732.44</v>
      </c>
      <c r="I66" s="503">
        <v>27000</v>
      </c>
      <c r="J66" s="502"/>
      <c r="K66" s="502"/>
      <c r="L66" s="504">
        <v>27773.66</v>
      </c>
      <c r="M66" s="505"/>
      <c r="N66" s="505"/>
      <c r="O66" s="506">
        <f>L66/H66</f>
        <v>0.43578529238798952</v>
      </c>
      <c r="P66" s="506"/>
      <c r="Q66" s="518">
        <f t="shared" si="10"/>
        <v>1.0286540740740742</v>
      </c>
      <c r="R66" s="519"/>
    </row>
    <row r="67" spans="1:18" x14ac:dyDescent="0.25">
      <c r="A67" s="119" t="s">
        <v>152</v>
      </c>
      <c r="B67" s="501" t="s">
        <v>153</v>
      </c>
      <c r="C67" s="502"/>
      <c r="D67" s="502"/>
      <c r="E67" s="502"/>
      <c r="F67" s="501"/>
      <c r="G67" s="502"/>
      <c r="H67" s="216">
        <v>63732.44</v>
      </c>
      <c r="I67" s="503">
        <v>27000</v>
      </c>
      <c r="J67" s="502"/>
      <c r="K67" s="502"/>
      <c r="L67" s="504">
        <v>27773.66</v>
      </c>
      <c r="M67" s="505"/>
      <c r="N67" s="505"/>
      <c r="O67" s="506">
        <f>L67/H67</f>
        <v>0.43578529238798952</v>
      </c>
      <c r="P67" s="506"/>
      <c r="Q67" s="518">
        <f t="shared" si="10"/>
        <v>1.0286540740740742</v>
      </c>
      <c r="R67" s="519"/>
    </row>
    <row r="68" spans="1:18" x14ac:dyDescent="0.25">
      <c r="A68" s="119" t="s">
        <v>154</v>
      </c>
      <c r="B68" s="501" t="s">
        <v>155</v>
      </c>
      <c r="C68" s="502"/>
      <c r="D68" s="502"/>
      <c r="E68" s="502"/>
      <c r="F68" s="501"/>
      <c r="G68" s="502"/>
      <c r="H68" s="216">
        <v>11500.02</v>
      </c>
      <c r="I68" s="503">
        <v>10000</v>
      </c>
      <c r="J68" s="502"/>
      <c r="K68" s="502"/>
      <c r="L68" s="504">
        <v>9740</v>
      </c>
      <c r="M68" s="505"/>
      <c r="N68" s="505"/>
      <c r="O68" s="506">
        <f>L68/H68</f>
        <v>0.84695504877382821</v>
      </c>
      <c r="P68" s="506"/>
      <c r="Q68" s="518">
        <f t="shared" si="10"/>
        <v>0.97399999999999998</v>
      </c>
      <c r="R68" s="519"/>
    </row>
    <row r="69" spans="1:18" ht="15.75" thickBot="1" x14ac:dyDescent="0.3">
      <c r="A69" s="123" t="s">
        <v>156</v>
      </c>
      <c r="B69" s="495" t="s">
        <v>157</v>
      </c>
      <c r="C69" s="496"/>
      <c r="D69" s="496"/>
      <c r="E69" s="496"/>
      <c r="F69" s="495"/>
      <c r="G69" s="496"/>
      <c r="H69" s="220">
        <v>11500.02</v>
      </c>
      <c r="I69" s="497">
        <v>10000</v>
      </c>
      <c r="J69" s="496"/>
      <c r="K69" s="496"/>
      <c r="L69" s="498">
        <v>9740</v>
      </c>
      <c r="M69" s="499"/>
      <c r="N69" s="499"/>
      <c r="O69" s="500">
        <f t="shared" si="11"/>
        <v>0.84695504877382821</v>
      </c>
      <c r="P69" s="500"/>
      <c r="Q69" s="521">
        <f t="shared" si="10"/>
        <v>0.97399999999999998</v>
      </c>
      <c r="R69" s="522"/>
    </row>
  </sheetData>
  <mergeCells count="362">
    <mergeCell ref="Q55:R55"/>
    <mergeCell ref="Q56:R56"/>
    <mergeCell ref="Q57:R57"/>
    <mergeCell ref="L55:N55"/>
    <mergeCell ref="L56:N56"/>
    <mergeCell ref="L57:N57"/>
    <mergeCell ref="B55:G55"/>
    <mergeCell ref="B56:G56"/>
    <mergeCell ref="B57:F57"/>
    <mergeCell ref="I55:J55"/>
    <mergeCell ref="I56:J56"/>
    <mergeCell ref="I57:J57"/>
    <mergeCell ref="O55:P55"/>
    <mergeCell ref="O56:P56"/>
    <mergeCell ref="O57:P57"/>
    <mergeCell ref="Q65:R65"/>
    <mergeCell ref="Q66:R66"/>
    <mergeCell ref="Q67:R67"/>
    <mergeCell ref="Q68:R68"/>
    <mergeCell ref="Q69:R69"/>
    <mergeCell ref="O64:P64"/>
    <mergeCell ref="Q59:R59"/>
    <mergeCell ref="Q60:R60"/>
    <mergeCell ref="Q58:R58"/>
    <mergeCell ref="Q61:R61"/>
    <mergeCell ref="Q62:R62"/>
    <mergeCell ref="Q63:R63"/>
    <mergeCell ref="Q64:R64"/>
    <mergeCell ref="Q48:R48"/>
    <mergeCell ref="Q49:R49"/>
    <mergeCell ref="Q50:R50"/>
    <mergeCell ref="Q51:R51"/>
    <mergeCell ref="Q52:R52"/>
    <mergeCell ref="Q53:R53"/>
    <mergeCell ref="Q54:R54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30:R30"/>
    <mergeCell ref="Q31:R31"/>
    <mergeCell ref="Q32:R32"/>
    <mergeCell ref="Q33:R33"/>
    <mergeCell ref="Q34:R34"/>
    <mergeCell ref="Q35:R35"/>
    <mergeCell ref="Q36:R36"/>
    <mergeCell ref="Q37:R37"/>
    <mergeCell ref="Q47:R47"/>
    <mergeCell ref="Q10:R10"/>
    <mergeCell ref="Q11:R11"/>
    <mergeCell ref="I64:J64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O10:P10"/>
    <mergeCell ref="O12:P12"/>
    <mergeCell ref="O18:P18"/>
    <mergeCell ref="Q29:R29"/>
    <mergeCell ref="A1:F2"/>
    <mergeCell ref="J2:L3"/>
    <mergeCell ref="N2:O3"/>
    <mergeCell ref="A3:D4"/>
    <mergeCell ref="A5:C5"/>
    <mergeCell ref="C7:J7"/>
    <mergeCell ref="B11:E11"/>
    <mergeCell ref="F11:G11"/>
    <mergeCell ref="I11:K11"/>
    <mergeCell ref="L11:N11"/>
    <mergeCell ref="O11:P11"/>
    <mergeCell ref="D8:I8"/>
    <mergeCell ref="C9:I9"/>
    <mergeCell ref="A10:G10"/>
    <mergeCell ref="I10:K10"/>
    <mergeCell ref="L10:N10"/>
    <mergeCell ref="B12:E12"/>
    <mergeCell ref="F12:G12"/>
    <mergeCell ref="I12:K12"/>
    <mergeCell ref="L12:N12"/>
    <mergeCell ref="O15:P15"/>
    <mergeCell ref="B16:E16"/>
    <mergeCell ref="F16:G16"/>
    <mergeCell ref="I16:K16"/>
    <mergeCell ref="L16:N16"/>
    <mergeCell ref="O16:P16"/>
    <mergeCell ref="B13:E13"/>
    <mergeCell ref="F13:G13"/>
    <mergeCell ref="I13:K13"/>
    <mergeCell ref="L13:N13"/>
    <mergeCell ref="O13:P13"/>
    <mergeCell ref="B14:E14"/>
    <mergeCell ref="F14:G14"/>
    <mergeCell ref="I14:K14"/>
    <mergeCell ref="L14:N14"/>
    <mergeCell ref="O14:P14"/>
    <mergeCell ref="B17:E17"/>
    <mergeCell ref="F17:G17"/>
    <mergeCell ref="I17:K17"/>
    <mergeCell ref="L17:N17"/>
    <mergeCell ref="O17:P17"/>
    <mergeCell ref="B15:E15"/>
    <mergeCell ref="F15:G15"/>
    <mergeCell ref="I15:K15"/>
    <mergeCell ref="L15:N15"/>
    <mergeCell ref="B18:E18"/>
    <mergeCell ref="F18:G18"/>
    <mergeCell ref="I18:K18"/>
    <mergeCell ref="L18:N18"/>
    <mergeCell ref="L21:N21"/>
    <mergeCell ref="O21:P21"/>
    <mergeCell ref="B22:E22"/>
    <mergeCell ref="F22:G22"/>
    <mergeCell ref="I22:K22"/>
    <mergeCell ref="L22:N22"/>
    <mergeCell ref="O22:P22"/>
    <mergeCell ref="B19:E19"/>
    <mergeCell ref="F19:G19"/>
    <mergeCell ref="I19:K19"/>
    <mergeCell ref="L19:N19"/>
    <mergeCell ref="O19:P19"/>
    <mergeCell ref="B20:E20"/>
    <mergeCell ref="F20:G20"/>
    <mergeCell ref="I20:K20"/>
    <mergeCell ref="L20:N20"/>
    <mergeCell ref="O20:P20"/>
    <mergeCell ref="B23:E23"/>
    <mergeCell ref="F23:G23"/>
    <mergeCell ref="I23:K23"/>
    <mergeCell ref="L23:N23"/>
    <mergeCell ref="O23:P23"/>
    <mergeCell ref="B21:E21"/>
    <mergeCell ref="F21:G21"/>
    <mergeCell ref="I21:K21"/>
    <mergeCell ref="B24:E24"/>
    <mergeCell ref="F24:G24"/>
    <mergeCell ref="I24:K24"/>
    <mergeCell ref="L24:N24"/>
    <mergeCell ref="O24:P24"/>
    <mergeCell ref="B25:E25"/>
    <mergeCell ref="F25:G25"/>
    <mergeCell ref="I25:K25"/>
    <mergeCell ref="L25:N25"/>
    <mergeCell ref="O25:P25"/>
    <mergeCell ref="B26:E26"/>
    <mergeCell ref="F26:G26"/>
    <mergeCell ref="I26:K26"/>
    <mergeCell ref="L26:N26"/>
    <mergeCell ref="O26:P26"/>
    <mergeCell ref="B27:E27"/>
    <mergeCell ref="F27:G27"/>
    <mergeCell ref="I27:K27"/>
    <mergeCell ref="L27:N27"/>
    <mergeCell ref="O27:P27"/>
    <mergeCell ref="B28:E28"/>
    <mergeCell ref="F28:G28"/>
    <mergeCell ref="I28:K28"/>
    <mergeCell ref="L28:N28"/>
    <mergeCell ref="O28:P28"/>
    <mergeCell ref="B29:E29"/>
    <mergeCell ref="F29:G29"/>
    <mergeCell ref="I29:K29"/>
    <mergeCell ref="L29:N29"/>
    <mergeCell ref="O29:P29"/>
    <mergeCell ref="B30:E30"/>
    <mergeCell ref="F30:G30"/>
    <mergeCell ref="I30:K30"/>
    <mergeCell ref="L30:N30"/>
    <mergeCell ref="O30:P30"/>
    <mergeCell ref="B31:E31"/>
    <mergeCell ref="F31:G31"/>
    <mergeCell ref="I31:K31"/>
    <mergeCell ref="L31:N31"/>
    <mergeCell ref="O31:P31"/>
    <mergeCell ref="B32:E32"/>
    <mergeCell ref="F32:G32"/>
    <mergeCell ref="I32:K32"/>
    <mergeCell ref="L32:N32"/>
    <mergeCell ref="O32:P32"/>
    <mergeCell ref="B33:E33"/>
    <mergeCell ref="F33:G33"/>
    <mergeCell ref="I33:K33"/>
    <mergeCell ref="L33:N33"/>
    <mergeCell ref="O33:P33"/>
    <mergeCell ref="B34:E34"/>
    <mergeCell ref="F34:G34"/>
    <mergeCell ref="I34:K34"/>
    <mergeCell ref="L34:N34"/>
    <mergeCell ref="O34:P34"/>
    <mergeCell ref="B35:E35"/>
    <mergeCell ref="F35:G35"/>
    <mergeCell ref="I35:K35"/>
    <mergeCell ref="L35:N35"/>
    <mergeCell ref="O35:P35"/>
    <mergeCell ref="B36:E36"/>
    <mergeCell ref="F36:G36"/>
    <mergeCell ref="I36:K36"/>
    <mergeCell ref="L36:N36"/>
    <mergeCell ref="O36:P36"/>
    <mergeCell ref="B37:E37"/>
    <mergeCell ref="F37:G37"/>
    <mergeCell ref="I37:K37"/>
    <mergeCell ref="L37:N37"/>
    <mergeCell ref="O37:P37"/>
    <mergeCell ref="B38:E38"/>
    <mergeCell ref="F38:G38"/>
    <mergeCell ref="I38:K38"/>
    <mergeCell ref="L38:N38"/>
    <mergeCell ref="O38:P38"/>
    <mergeCell ref="B39:E39"/>
    <mergeCell ref="F39:G39"/>
    <mergeCell ref="I39:K39"/>
    <mergeCell ref="L39:N39"/>
    <mergeCell ref="O39:P39"/>
    <mergeCell ref="B40:E40"/>
    <mergeCell ref="F40:G40"/>
    <mergeCell ref="I40:K40"/>
    <mergeCell ref="L40:N40"/>
    <mergeCell ref="O40:P40"/>
    <mergeCell ref="B41:E41"/>
    <mergeCell ref="F41:G41"/>
    <mergeCell ref="I41:K41"/>
    <mergeCell ref="L41:N41"/>
    <mergeCell ref="O41:P41"/>
    <mergeCell ref="B42:E42"/>
    <mergeCell ref="F42:G42"/>
    <mergeCell ref="I42:K42"/>
    <mergeCell ref="L42:N42"/>
    <mergeCell ref="O42:P42"/>
    <mergeCell ref="B43:E43"/>
    <mergeCell ref="F43:G43"/>
    <mergeCell ref="I43:K43"/>
    <mergeCell ref="L43:N43"/>
    <mergeCell ref="O43:P43"/>
    <mergeCell ref="B44:E44"/>
    <mergeCell ref="F44:G44"/>
    <mergeCell ref="I44:K44"/>
    <mergeCell ref="L44:N44"/>
    <mergeCell ref="O44:P44"/>
    <mergeCell ref="B45:E45"/>
    <mergeCell ref="F45:G45"/>
    <mergeCell ref="I45:K45"/>
    <mergeCell ref="L45:N45"/>
    <mergeCell ref="O45:P45"/>
    <mergeCell ref="B46:E46"/>
    <mergeCell ref="F46:G46"/>
    <mergeCell ref="I46:K46"/>
    <mergeCell ref="L46:N46"/>
    <mergeCell ref="O46:P46"/>
    <mergeCell ref="B47:E47"/>
    <mergeCell ref="F47:G47"/>
    <mergeCell ref="I47:K47"/>
    <mergeCell ref="L47:N47"/>
    <mergeCell ref="O47:P47"/>
    <mergeCell ref="B48:E48"/>
    <mergeCell ref="F48:G48"/>
    <mergeCell ref="I48:K48"/>
    <mergeCell ref="L48:N48"/>
    <mergeCell ref="O48:P48"/>
    <mergeCell ref="B49:E49"/>
    <mergeCell ref="F49:G49"/>
    <mergeCell ref="I49:K49"/>
    <mergeCell ref="L49:N49"/>
    <mergeCell ref="O49:P49"/>
    <mergeCell ref="B50:E50"/>
    <mergeCell ref="F50:G50"/>
    <mergeCell ref="I50:K50"/>
    <mergeCell ref="L50:N50"/>
    <mergeCell ref="O50:P50"/>
    <mergeCell ref="B51:E51"/>
    <mergeCell ref="F51:G51"/>
    <mergeCell ref="I51:K51"/>
    <mergeCell ref="L51:N51"/>
    <mergeCell ref="O51:P51"/>
    <mergeCell ref="B52:E52"/>
    <mergeCell ref="F52:G52"/>
    <mergeCell ref="I52:K52"/>
    <mergeCell ref="L52:N52"/>
    <mergeCell ref="O52:P52"/>
    <mergeCell ref="B53:E53"/>
    <mergeCell ref="F53:G53"/>
    <mergeCell ref="I53:K53"/>
    <mergeCell ref="L53:N53"/>
    <mergeCell ref="O53:P53"/>
    <mergeCell ref="B54:E54"/>
    <mergeCell ref="F54:G54"/>
    <mergeCell ref="I54:K54"/>
    <mergeCell ref="L54:N54"/>
    <mergeCell ref="O54:P54"/>
    <mergeCell ref="B58:E58"/>
    <mergeCell ref="F58:G58"/>
    <mergeCell ref="I58:K58"/>
    <mergeCell ref="L58:N58"/>
    <mergeCell ref="O58:P58"/>
    <mergeCell ref="B59:E59"/>
    <mergeCell ref="F59:G59"/>
    <mergeCell ref="I59:K59"/>
    <mergeCell ref="L59:N59"/>
    <mergeCell ref="O59:P59"/>
    <mergeCell ref="B60:E60"/>
    <mergeCell ref="F60:G60"/>
    <mergeCell ref="I60:K60"/>
    <mergeCell ref="L60:N60"/>
    <mergeCell ref="O60:P60"/>
    <mergeCell ref="B61:E61"/>
    <mergeCell ref="F61:G61"/>
    <mergeCell ref="I61:K61"/>
    <mergeCell ref="L61:N61"/>
    <mergeCell ref="O61:P61"/>
    <mergeCell ref="B62:E62"/>
    <mergeCell ref="F62:G62"/>
    <mergeCell ref="I62:K62"/>
    <mergeCell ref="L62:N62"/>
    <mergeCell ref="O62:P62"/>
    <mergeCell ref="B63:E63"/>
    <mergeCell ref="F63:G63"/>
    <mergeCell ref="I63:K63"/>
    <mergeCell ref="L63:N63"/>
    <mergeCell ref="O63:P63"/>
    <mergeCell ref="B65:E65"/>
    <mergeCell ref="F65:G65"/>
    <mergeCell ref="I65:K65"/>
    <mergeCell ref="L65:N65"/>
    <mergeCell ref="O65:P65"/>
    <mergeCell ref="B64:G64"/>
    <mergeCell ref="B66:E66"/>
    <mergeCell ref="F66:G66"/>
    <mergeCell ref="I66:K66"/>
    <mergeCell ref="L66:N66"/>
    <mergeCell ref="O66:P66"/>
    <mergeCell ref="B69:E69"/>
    <mergeCell ref="F69:G69"/>
    <mergeCell ref="I69:K69"/>
    <mergeCell ref="L69:N69"/>
    <mergeCell ref="O69:P69"/>
    <mergeCell ref="B67:E67"/>
    <mergeCell ref="F67:G67"/>
    <mergeCell ref="I67:K67"/>
    <mergeCell ref="L67:N67"/>
    <mergeCell ref="O67:P67"/>
    <mergeCell ref="B68:E68"/>
    <mergeCell ref="F68:G68"/>
    <mergeCell ref="I68:K68"/>
    <mergeCell ref="L68:N68"/>
    <mergeCell ref="O68:P6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Y25" sqref="Y25"/>
    </sheetView>
  </sheetViews>
  <sheetFormatPr defaultRowHeight="15" x14ac:dyDescent="0.25"/>
  <cols>
    <col min="16" max="16" width="13.42578125" style="47" customWidth="1"/>
    <col min="17" max="17" width="13.140625" style="47" bestFit="1" customWidth="1"/>
    <col min="19" max="19" width="7" customWidth="1"/>
    <col min="21" max="21" width="7.5703125" customWidth="1"/>
    <col min="23" max="23" width="4.28515625" customWidth="1"/>
  </cols>
  <sheetData>
    <row r="1" spans="1:23" x14ac:dyDescent="0.25">
      <c r="A1" s="559" t="s">
        <v>166</v>
      </c>
      <c r="B1" s="559"/>
      <c r="C1" s="559"/>
      <c r="D1" s="559"/>
      <c r="E1" s="559"/>
      <c r="F1" s="559"/>
    </row>
    <row r="2" spans="1:23" x14ac:dyDescent="0.25">
      <c r="A2" s="559" t="s">
        <v>167</v>
      </c>
      <c r="B2" s="559"/>
      <c r="C2" s="559"/>
      <c r="D2" s="559"/>
      <c r="E2" s="559"/>
      <c r="F2" s="559"/>
    </row>
    <row r="3" spans="1:23" x14ac:dyDescent="0.25">
      <c r="A3" s="559" t="s">
        <v>168</v>
      </c>
      <c r="B3" s="559"/>
      <c r="C3" s="559"/>
      <c r="D3" s="5"/>
      <c r="E3" s="5"/>
      <c r="F3" s="5"/>
    </row>
    <row r="4" spans="1:23" x14ac:dyDescent="0.25">
      <c r="A4" s="560" t="s">
        <v>169</v>
      </c>
      <c r="B4" s="560"/>
      <c r="C4" s="5"/>
      <c r="D4" s="5"/>
      <c r="E4" s="5"/>
      <c r="F4" s="5"/>
    </row>
    <row r="5" spans="1:23" x14ac:dyDescent="0.25">
      <c r="A5" s="560" t="s">
        <v>2</v>
      </c>
      <c r="B5" s="560"/>
      <c r="C5" s="5"/>
      <c r="D5" s="5"/>
      <c r="E5" s="5"/>
      <c r="F5" s="5"/>
    </row>
    <row r="6" spans="1:23" ht="18" x14ac:dyDescent="0.25">
      <c r="A6" s="557" t="s">
        <v>170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</row>
    <row r="7" spans="1:23" x14ac:dyDescent="0.25">
      <c r="A7" s="549" t="s">
        <v>228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</row>
    <row r="8" spans="1:23" ht="15.75" thickBot="1" x14ac:dyDescent="0.3">
      <c r="A8" s="550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</row>
    <row r="9" spans="1:23" ht="33.75" customHeight="1" x14ac:dyDescent="0.25">
      <c r="A9" s="551" t="s">
        <v>171</v>
      </c>
      <c r="B9" s="552"/>
      <c r="C9" s="552"/>
      <c r="D9" s="552"/>
      <c r="E9" s="552"/>
      <c r="F9" s="552" t="s">
        <v>172</v>
      </c>
      <c r="G9" s="552"/>
      <c r="H9" s="552"/>
      <c r="I9" s="552"/>
      <c r="J9" s="552"/>
      <c r="K9" s="552"/>
      <c r="L9" s="552"/>
      <c r="M9" s="552"/>
      <c r="N9" s="552"/>
      <c r="O9" s="552"/>
      <c r="P9" s="555" t="s">
        <v>214</v>
      </c>
      <c r="Q9" s="555" t="s">
        <v>215</v>
      </c>
      <c r="R9" s="552" t="s">
        <v>222</v>
      </c>
      <c r="S9" s="552"/>
      <c r="T9" s="551" t="s">
        <v>209</v>
      </c>
      <c r="U9" s="553"/>
      <c r="V9" s="552" t="s">
        <v>211</v>
      </c>
      <c r="W9" s="554"/>
    </row>
    <row r="10" spans="1:23" ht="15.75" thickBot="1" x14ac:dyDescent="0.3">
      <c r="A10" s="540" t="s">
        <v>173</v>
      </c>
      <c r="B10" s="524"/>
      <c r="C10" s="524"/>
      <c r="D10" s="524"/>
      <c r="E10" s="524"/>
      <c r="F10" s="541" t="s">
        <v>173</v>
      </c>
      <c r="G10" s="524"/>
      <c r="H10" s="524"/>
      <c r="I10" s="524"/>
      <c r="J10" s="524"/>
      <c r="K10" s="524"/>
      <c r="L10" s="524"/>
      <c r="M10" s="524"/>
      <c r="N10" s="524"/>
      <c r="O10" s="524"/>
      <c r="P10" s="556"/>
      <c r="Q10" s="556"/>
      <c r="R10" s="541"/>
      <c r="S10" s="524"/>
      <c r="T10" s="540"/>
      <c r="U10" s="531"/>
      <c r="V10" s="541"/>
      <c r="W10" s="531"/>
    </row>
    <row r="11" spans="1:23" s="47" customFormat="1" ht="15.75" thickBot="1" x14ac:dyDescent="0.3">
      <c r="A11" s="170"/>
      <c r="B11" s="171"/>
      <c r="C11" s="171" t="s">
        <v>6</v>
      </c>
      <c r="D11" s="171"/>
      <c r="E11" s="171"/>
      <c r="F11" s="172"/>
      <c r="G11" s="171"/>
      <c r="H11" s="171"/>
      <c r="I11" s="171"/>
      <c r="J11" s="173" t="s">
        <v>7</v>
      </c>
      <c r="K11" s="171"/>
      <c r="L11" s="171"/>
      <c r="M11" s="171"/>
      <c r="N11" s="171"/>
      <c r="O11" s="171"/>
      <c r="P11" s="174" t="s">
        <v>8</v>
      </c>
      <c r="Q11" s="174" t="s">
        <v>9</v>
      </c>
      <c r="R11" s="163" t="s">
        <v>10</v>
      </c>
      <c r="S11" s="173"/>
      <c r="T11" s="542" t="s">
        <v>11</v>
      </c>
      <c r="U11" s="543"/>
      <c r="V11" s="542" t="s">
        <v>208</v>
      </c>
      <c r="W11" s="543"/>
    </row>
    <row r="12" spans="1:23" x14ac:dyDescent="0.25">
      <c r="A12" s="544" t="s">
        <v>173</v>
      </c>
      <c r="B12" s="524"/>
      <c r="C12" s="524"/>
      <c r="D12" s="524"/>
      <c r="E12" s="524"/>
      <c r="F12" s="545" t="s">
        <v>174</v>
      </c>
      <c r="G12" s="524"/>
      <c r="H12" s="524"/>
      <c r="I12" s="524"/>
      <c r="J12" s="524"/>
      <c r="K12" s="524"/>
      <c r="L12" s="524"/>
      <c r="M12" s="524"/>
      <c r="N12" s="524"/>
      <c r="O12" s="524"/>
      <c r="P12" s="164">
        <v>2666886</v>
      </c>
      <c r="Q12" s="165">
        <v>3437100</v>
      </c>
      <c r="R12" s="546">
        <v>3292612.28</v>
      </c>
      <c r="S12" s="524"/>
      <c r="T12" s="547">
        <f>R12/P12</f>
        <v>1.2346280568423247</v>
      </c>
      <c r="U12" s="548"/>
      <c r="V12" s="722">
        <f>R12/Q12</f>
        <v>0.95796231706962254</v>
      </c>
      <c r="W12" s="723"/>
    </row>
    <row r="13" spans="1:23" x14ac:dyDescent="0.25">
      <c r="A13" s="523" t="s">
        <v>175</v>
      </c>
      <c r="B13" s="524"/>
      <c r="C13" s="524"/>
      <c r="D13" s="525" t="s">
        <v>176</v>
      </c>
      <c r="E13" s="526"/>
      <c r="F13" s="527" t="s">
        <v>177</v>
      </c>
      <c r="G13" s="524"/>
      <c r="H13" s="524"/>
      <c r="I13" s="524"/>
      <c r="J13" s="524"/>
      <c r="K13" s="524"/>
      <c r="L13" s="524"/>
      <c r="M13" s="524"/>
      <c r="N13" s="524"/>
      <c r="O13" s="524"/>
      <c r="P13" s="166">
        <v>2666886</v>
      </c>
      <c r="Q13" s="167">
        <v>3437100</v>
      </c>
      <c r="R13" s="528">
        <v>3292612.28</v>
      </c>
      <c r="S13" s="524"/>
      <c r="T13" s="529">
        <f>R13/P13</f>
        <v>1.2346280568423247</v>
      </c>
      <c r="U13" s="530"/>
      <c r="V13" s="724">
        <f>R13/Q13</f>
        <v>0.95796231706962254</v>
      </c>
      <c r="W13" s="723"/>
    </row>
    <row r="14" spans="1:23" ht="15.75" thickBot="1" x14ac:dyDescent="0.3">
      <c r="A14" s="532" t="s">
        <v>178</v>
      </c>
      <c r="B14" s="533"/>
      <c r="C14" s="533"/>
      <c r="D14" s="534" t="s">
        <v>179</v>
      </c>
      <c r="E14" s="535"/>
      <c r="F14" s="536" t="s">
        <v>195</v>
      </c>
      <c r="G14" s="533"/>
      <c r="H14" s="533"/>
      <c r="I14" s="533"/>
      <c r="J14" s="533"/>
      <c r="K14" s="533"/>
      <c r="L14" s="533"/>
      <c r="M14" s="533"/>
      <c r="N14" s="533"/>
      <c r="O14" s="533"/>
      <c r="P14" s="168">
        <v>2666886</v>
      </c>
      <c r="Q14" s="169">
        <v>3437100</v>
      </c>
      <c r="R14" s="537">
        <v>3292612.28</v>
      </c>
      <c r="S14" s="533"/>
      <c r="T14" s="538">
        <f>R14/P14</f>
        <v>1.2346280568423247</v>
      </c>
      <c r="U14" s="539"/>
      <c r="V14" s="725">
        <f>R14/Q14</f>
        <v>0.95796231706962254</v>
      </c>
      <c r="W14" s="726"/>
    </row>
    <row r="17" spans="1:2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1:23" x14ac:dyDescent="0.25">
      <c r="A18" s="561"/>
      <c r="B18" s="562"/>
      <c r="C18" s="562"/>
      <c r="D18" s="562"/>
      <c r="E18" s="562"/>
      <c r="F18" s="562"/>
      <c r="G18" s="562"/>
      <c r="H18" s="125"/>
      <c r="I18" s="126"/>
      <c r="J18" s="563"/>
      <c r="K18" s="564"/>
      <c r="L18" s="564"/>
      <c r="M18" s="563"/>
      <c r="N18" s="564"/>
      <c r="O18" s="564"/>
      <c r="P18" s="127"/>
      <c r="Q18" s="127"/>
      <c r="R18" s="565"/>
      <c r="S18" s="566"/>
      <c r="T18" s="565"/>
      <c r="U18" s="566"/>
      <c r="V18" s="27"/>
      <c r="W18" s="27"/>
    </row>
    <row r="19" spans="1:23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27"/>
      <c r="W19" s="27"/>
    </row>
    <row r="20" spans="1:23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</row>
  </sheetData>
  <mergeCells count="44">
    <mergeCell ref="A18:G18"/>
    <mergeCell ref="J18:L18"/>
    <mergeCell ref="M18:O18"/>
    <mergeCell ref="R18:S18"/>
    <mergeCell ref="T18:U18"/>
    <mergeCell ref="A6:W6"/>
    <mergeCell ref="A1:F1"/>
    <mergeCell ref="A2:F2"/>
    <mergeCell ref="A3:C3"/>
    <mergeCell ref="A4:B4"/>
    <mergeCell ref="A5:B5"/>
    <mergeCell ref="A7:W7"/>
    <mergeCell ref="A8:W8"/>
    <mergeCell ref="A9:E9"/>
    <mergeCell ref="F9:O9"/>
    <mergeCell ref="R9:S9"/>
    <mergeCell ref="T9:U9"/>
    <mergeCell ref="V9:W9"/>
    <mergeCell ref="P9:P10"/>
    <mergeCell ref="Q9:Q10"/>
    <mergeCell ref="V12:W12"/>
    <mergeCell ref="A10:E10"/>
    <mergeCell ref="F10:O10"/>
    <mergeCell ref="R10:S10"/>
    <mergeCell ref="T10:U10"/>
    <mergeCell ref="V10:W10"/>
    <mergeCell ref="T11:U11"/>
    <mergeCell ref="A12:E12"/>
    <mergeCell ref="F12:O12"/>
    <mergeCell ref="R12:S12"/>
    <mergeCell ref="T12:U12"/>
    <mergeCell ref="V11:W11"/>
    <mergeCell ref="V14:W14"/>
    <mergeCell ref="A13:C13"/>
    <mergeCell ref="D13:E13"/>
    <mergeCell ref="F13:O13"/>
    <mergeCell ref="R13:S13"/>
    <mergeCell ref="T13:U13"/>
    <mergeCell ref="V13:W13"/>
    <mergeCell ref="A14:C14"/>
    <mergeCell ref="D14:E14"/>
    <mergeCell ref="F14:O14"/>
    <mergeCell ref="R14:S14"/>
    <mergeCell ref="T14:U1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selection activeCell="A7" sqref="A7:V7"/>
    </sheetView>
  </sheetViews>
  <sheetFormatPr defaultRowHeight="15" x14ac:dyDescent="0.25"/>
  <sheetData>
    <row r="1" spans="1:22" x14ac:dyDescent="0.25">
      <c r="A1" s="568" t="s">
        <v>213</v>
      </c>
      <c r="B1" s="568"/>
      <c r="C1" s="137"/>
      <c r="D1" s="138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x14ac:dyDescent="0.25">
      <c r="A2" s="568" t="s">
        <v>168</v>
      </c>
      <c r="B2" s="568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</row>
    <row r="3" spans="1:22" x14ac:dyDescent="0.25">
      <c r="A3" s="568" t="s">
        <v>169</v>
      </c>
      <c r="B3" s="568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</row>
    <row r="4" spans="1:22" x14ac:dyDescent="0.25">
      <c r="A4" s="568" t="s">
        <v>2</v>
      </c>
      <c r="B4" s="568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</row>
    <row r="5" spans="1:22" ht="18" x14ac:dyDescent="0.25">
      <c r="A5" s="586" t="s">
        <v>183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</row>
    <row r="6" spans="1:22" x14ac:dyDescent="0.25">
      <c r="A6" s="567" t="s">
        <v>247</v>
      </c>
      <c r="B6" s="568"/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</row>
    <row r="7" spans="1:22" ht="8.25" customHeight="1" thickBot="1" x14ac:dyDescent="0.3">
      <c r="A7" s="573" t="s">
        <v>173</v>
      </c>
      <c r="B7" s="568"/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</row>
    <row r="8" spans="1:22" ht="33" customHeight="1" thickBot="1" x14ac:dyDescent="0.3">
      <c r="A8" s="574" t="s">
        <v>224</v>
      </c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6" t="s">
        <v>223</v>
      </c>
      <c r="N8" s="577"/>
      <c r="O8" s="578" t="s">
        <v>215</v>
      </c>
      <c r="P8" s="575"/>
      <c r="Q8" s="578" t="s">
        <v>225</v>
      </c>
      <c r="R8" s="579"/>
      <c r="S8" s="574" t="s">
        <v>209</v>
      </c>
      <c r="T8" s="575"/>
      <c r="U8" s="578" t="s">
        <v>211</v>
      </c>
      <c r="V8" s="580"/>
    </row>
    <row r="9" spans="1:22" x14ac:dyDescent="0.25">
      <c r="A9" s="569" t="s">
        <v>182</v>
      </c>
      <c r="B9" s="570"/>
      <c r="C9" s="570"/>
      <c r="D9" s="570"/>
      <c r="E9" s="570"/>
      <c r="F9" s="570"/>
      <c r="G9" s="570"/>
      <c r="H9" s="570"/>
      <c r="I9" s="570"/>
      <c r="J9" s="570"/>
      <c r="K9" s="570"/>
      <c r="L9" s="570"/>
      <c r="M9" s="571" t="s">
        <v>212</v>
      </c>
      <c r="N9" s="570"/>
      <c r="O9" s="571">
        <v>2</v>
      </c>
      <c r="P9" s="570"/>
      <c r="Q9" s="571">
        <v>3</v>
      </c>
      <c r="R9" s="570"/>
      <c r="S9" s="571">
        <v>4</v>
      </c>
      <c r="T9" s="570"/>
      <c r="U9" s="571">
        <v>5</v>
      </c>
      <c r="V9" s="572"/>
    </row>
    <row r="10" spans="1:22" x14ac:dyDescent="0.25">
      <c r="A10" s="583"/>
      <c r="B10" s="584"/>
      <c r="C10" s="584"/>
      <c r="D10" s="584"/>
      <c r="E10" s="584"/>
      <c r="F10" s="584"/>
      <c r="G10" s="584"/>
      <c r="H10" s="584"/>
      <c r="I10" s="584"/>
      <c r="J10" s="584"/>
      <c r="K10" s="584"/>
      <c r="L10" s="584"/>
      <c r="M10" s="581">
        <v>0</v>
      </c>
      <c r="N10" s="581"/>
      <c r="O10" s="585">
        <v>0</v>
      </c>
      <c r="P10" s="585"/>
      <c r="Q10" s="581">
        <v>0</v>
      </c>
      <c r="R10" s="581"/>
      <c r="S10" s="581">
        <v>0</v>
      </c>
      <c r="T10" s="581"/>
      <c r="U10" s="581">
        <v>0</v>
      </c>
      <c r="V10" s="582"/>
    </row>
    <row r="11" spans="1:22" ht="15.75" thickBot="1" x14ac:dyDescent="0.3">
      <c r="A11" s="591" t="s">
        <v>185</v>
      </c>
      <c r="B11" s="592"/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0">
        <v>0</v>
      </c>
      <c r="N11" s="590"/>
      <c r="O11" s="590">
        <v>0</v>
      </c>
      <c r="P11" s="590"/>
      <c r="Q11" s="590">
        <v>0</v>
      </c>
      <c r="R11" s="590"/>
      <c r="S11" s="588">
        <v>0</v>
      </c>
      <c r="T11" s="588"/>
      <c r="U11" s="588">
        <v>0</v>
      </c>
      <c r="V11" s="589"/>
    </row>
  </sheetData>
  <mergeCells count="31">
    <mergeCell ref="U11:V11"/>
    <mergeCell ref="O11:P11"/>
    <mergeCell ref="A11:L11"/>
    <mergeCell ref="M11:N11"/>
    <mergeCell ref="Q11:R11"/>
    <mergeCell ref="S11:T11"/>
    <mergeCell ref="A1:B1"/>
    <mergeCell ref="A2:B2"/>
    <mergeCell ref="A3:B3"/>
    <mergeCell ref="A4:B4"/>
    <mergeCell ref="A5:V5"/>
    <mergeCell ref="U10:V10"/>
    <mergeCell ref="A10:L10"/>
    <mergeCell ref="M10:N10"/>
    <mergeCell ref="O10:P10"/>
    <mergeCell ref="Q10:R10"/>
    <mergeCell ref="S10:T10"/>
    <mergeCell ref="A6:V6"/>
    <mergeCell ref="A9:L9"/>
    <mergeCell ref="M9:N9"/>
    <mergeCell ref="Q9:R9"/>
    <mergeCell ref="S9:T9"/>
    <mergeCell ref="U9:V9"/>
    <mergeCell ref="O9:P9"/>
    <mergeCell ref="A7:V7"/>
    <mergeCell ref="A8:L8"/>
    <mergeCell ref="M8:N8"/>
    <mergeCell ref="Q8:R8"/>
    <mergeCell ref="S8:T8"/>
    <mergeCell ref="U8:V8"/>
    <mergeCell ref="O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OPĆI DIO- prihoda i rashoda</vt:lpstr>
      <vt:lpstr>OPĆI DIO-Račun financiranja</vt:lpstr>
      <vt:lpstr>Prihodi prema ekonomskoj klas.</vt:lpstr>
      <vt:lpstr>Prihodi prema izvorima financ.</vt:lpstr>
      <vt:lpstr>Rashodi prema izvorima financ.</vt:lpstr>
      <vt:lpstr>Rashodi prema funk.klas.</vt:lpstr>
      <vt:lpstr>Rashodi prema ekon.klasifik.</vt:lpstr>
      <vt:lpstr>Izvršenje po organizac.klasif.</vt:lpstr>
      <vt:lpstr>Račun financiranja po ek.klasif</vt:lpstr>
      <vt:lpstr>Račun finan. prema izvorima</vt:lpstr>
      <vt:lpstr>Izvršenje po programskoj klasif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2026-02-20T09:14:17Z</cp:lastPrinted>
  <dcterms:created xsi:type="dcterms:W3CDTF">2024-07-17T07:21:39Z</dcterms:created>
  <dcterms:modified xsi:type="dcterms:W3CDTF">2026-02-20T13:50:16Z</dcterms:modified>
</cp:coreProperties>
</file>